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Default Extension="bin" ContentType="application/vnd.openxmlformats-officedocument.spreadsheetml.printerSettings"/>
  <Default Extension="png" ContentType="image/png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drawings/drawing4.xml" ContentType="application/vnd.openxmlformats-officedocument.drawing+xml"/>
  <Override PartName="/xl/drawings/drawing5.xml" ContentType="application/vnd.openxmlformats-officedocument.drawing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defaultThemeVersion="124226"/>
  <bookViews>
    <workbookView xWindow="0" yWindow="105" windowWidth="15600" windowHeight="8505" tabRatio="815"/>
  </bookViews>
  <sheets>
    <sheet name="บันทึกข้อความ" sheetId="10" r:id="rId1"/>
    <sheet name="นักเรียน" sheetId="13" r:id="rId2"/>
    <sheet name="เกณฑ์" sheetId="25" r:id="rId3"/>
    <sheet name="ครูประเมินนักเรียน" sheetId="11" r:id="rId4"/>
    <sheet name="นักเรียนประเมินตนเอง" sheetId="24" r:id="rId5"/>
    <sheet name="สมรรถนะ_1" sheetId="16" r:id="rId6"/>
    <sheet name="สมรรถนะ_1 (2)" sheetId="26" state="hidden" r:id="rId7"/>
    <sheet name="สมรรถนะ_2" sheetId="27" r:id="rId8"/>
    <sheet name="สมรรถนะ_3" sheetId="28" r:id="rId9"/>
    <sheet name="สมรรถนะ_4" sheetId="29" r:id="rId10"/>
    <sheet name="สมรรถนะ_5" sheetId="30" r:id="rId11"/>
    <sheet name="สมรรถนะ_22" sheetId="17" state="hidden" r:id="rId12"/>
    <sheet name="สมรรถนะ_33" sheetId="18" state="hidden" r:id="rId13"/>
    <sheet name="สมรรถนะ_44" sheetId="19" state="hidden" r:id="rId14"/>
    <sheet name="สมรรถนะ_55" sheetId="20" state="hidden" r:id="rId15"/>
    <sheet name="สรุปผลสมรรถนะ" sheetId="8" r:id="rId16"/>
    <sheet name="list" sheetId="12" state="hidden" r:id="rId17"/>
    <sheet name="แบบประเมิน1" sheetId="14" r:id="rId18"/>
    <sheet name="สมรรถนะ" sheetId="21" state="hidden" r:id="rId19"/>
    <sheet name="แบบประเมินold" sheetId="15" state="hidden" r:id="rId20"/>
    <sheet name="แบบประเมิน2" sheetId="31" r:id="rId21"/>
    <sheet name="เกณฑ์_Rubric" sheetId="22" r:id="rId22"/>
    <sheet name="สรุปรวม รร" sheetId="23" r:id="rId23"/>
  </sheets>
  <definedNames>
    <definedName name="edu_years">list!$B$1:$B$13</definedName>
    <definedName name="grade">list!$A$1:$A$13</definedName>
    <definedName name="grade1">list!$A$2:$A$12</definedName>
    <definedName name="gradecompmode">เกณฑ์!$B$22:$F$26</definedName>
    <definedName name="gradecomptotal">เกณฑ์!$B$14:$F$17</definedName>
    <definedName name="gradeforcomp" localSheetId="2">เกณฑ์!$B$6:$F$9</definedName>
    <definedName name="gradeforcomp" localSheetId="6">'สมรรถนะ_1 (2)'!$S$10:$W$13</definedName>
    <definedName name="gradeforcomp" localSheetId="7">สมรรถนะ_2!$K$7:$O$10</definedName>
    <definedName name="gradeforcomp" localSheetId="8">สมรรถนะ_3!$K$7:$O$10</definedName>
    <definedName name="gradeforcomp" localSheetId="9">สมรรถนะ_4!$K$7:$O$10</definedName>
    <definedName name="gradeforcomp" localSheetId="10">สมรรถนะ_5!$K$7:$O$10</definedName>
    <definedName name="gradeforcomp">สมรรถนะ_1!$K$7:$O$10</definedName>
    <definedName name="_xlnm.Print_Area" localSheetId="2">เกณฑ์!#REF!</definedName>
    <definedName name="_xlnm.Print_Area" localSheetId="21">เกณฑ์_Rubric!$B$2:$O$574</definedName>
    <definedName name="_xlnm.Print_Area" localSheetId="3">ครูประเมินนักเรียน!$A$1:$BC$54</definedName>
    <definedName name="_xlnm.Print_Area" localSheetId="1">นักเรียน!$B$1:$Q$50</definedName>
    <definedName name="_xlnm.Print_Area" localSheetId="4">นักเรียนประเมินตนเอง!$A$1:$CK$51</definedName>
    <definedName name="_xlnm.Print_Area" localSheetId="0">บันทึกข้อความ!$B$4:$N$37</definedName>
    <definedName name="_xlnm.Print_Area" localSheetId="17">แบบประเมิน1!$B$2:$G$112</definedName>
    <definedName name="_xlnm.Print_Area" localSheetId="20">แบบประเมิน2!$B$2:$G$116</definedName>
    <definedName name="_xlnm.Print_Area" localSheetId="19">แบบประเมินold!$B$2:$H$65</definedName>
    <definedName name="_xlnm.Print_Area" localSheetId="18">สมรรถนะ!$A$1:$BD$54</definedName>
    <definedName name="_xlnm.Print_Area" localSheetId="5">สมรรถนะ_1!$B$1:$I$51</definedName>
    <definedName name="_xlnm.Print_Area" localSheetId="6">'สมรรถนะ_1 (2)'!$A$1:$Q$54</definedName>
    <definedName name="_xlnm.Print_Area" localSheetId="7">สมรรถนะ_2!$B$1:$I$51</definedName>
    <definedName name="_xlnm.Print_Area" localSheetId="11">สมรรถนะ_22!$A$1:$M$54</definedName>
    <definedName name="_xlnm.Print_Area" localSheetId="8">สมรรถนะ_3!$B$1:$I$51</definedName>
    <definedName name="_xlnm.Print_Area" localSheetId="12">สมรรถนะ_33!$A$1:$U$54</definedName>
    <definedName name="_xlnm.Print_Area" localSheetId="9">สมรรถนะ_4!$B$1:$I$51</definedName>
    <definedName name="_xlnm.Print_Area" localSheetId="13">สมรรถนะ_44!$A$1:$S$54</definedName>
    <definedName name="_xlnm.Print_Area" localSheetId="10">สมรรถนะ_5!$B$1:$I$51</definedName>
    <definedName name="_xlnm.Print_Area" localSheetId="14">สมรรถนะ_55!$A$1:$O$54</definedName>
    <definedName name="_xlnm.Print_Area" localSheetId="15">สรุปผลสมรรถนะ!$B$1:$J$53</definedName>
    <definedName name="_xlnm.Print_Area" localSheetId="22">'สรุปรวม รร'!$B$4:$N$33</definedName>
    <definedName name="_xlnm.Print_Titles" localSheetId="2">เกณฑ์!#REF!</definedName>
    <definedName name="_xlnm.Print_Titles" localSheetId="3">ครูประเมินนักเรียน!$A:$B</definedName>
    <definedName name="_xlnm.Print_Titles" localSheetId="1">นักเรียน!$B:$C</definedName>
    <definedName name="_xlnm.Print_Titles" localSheetId="4">นักเรียนประเมินตนเอง!$A:$B</definedName>
    <definedName name="_xlnm.Print_Titles" localSheetId="17">แบบประเมิน1!$8:$10</definedName>
    <definedName name="_xlnm.Print_Titles" localSheetId="18">สมรรถนะ!$A:$B</definedName>
    <definedName name="_xlnm.Print_Titles" localSheetId="5">สมรรถนะ_1!$B:$D</definedName>
    <definedName name="_xlnm.Print_Titles" localSheetId="6">'สมรรถนะ_1 (2)'!$A:$C</definedName>
    <definedName name="_xlnm.Print_Titles" localSheetId="7">สมรรถนะ_2!$B:$D</definedName>
    <definedName name="_xlnm.Print_Titles" localSheetId="11">สมรรถนะ_22!$A:$B</definedName>
    <definedName name="_xlnm.Print_Titles" localSheetId="8">สมรรถนะ_3!$B:$D</definedName>
    <definedName name="_xlnm.Print_Titles" localSheetId="12">สมรรถนะ_33!$A:$C</definedName>
    <definedName name="_xlnm.Print_Titles" localSheetId="9">สมรรถนะ_4!$B:$D</definedName>
    <definedName name="_xlnm.Print_Titles" localSheetId="13">สมรรถนะ_44!$A:$C</definedName>
    <definedName name="_xlnm.Print_Titles" localSheetId="10">สมรรถนะ_5!$B:$D</definedName>
    <definedName name="_xlnm.Print_Titles" localSheetId="14">สมรรถนะ_55!$A:$B</definedName>
    <definedName name="typecomp">สรุปผลสมรรถนะ!$Z$2:$Z$4</definedName>
  </definedNames>
  <calcPr calcId="124519"/>
  <fileRecoveryPr repairLoad="1"/>
</workbook>
</file>

<file path=xl/calcChain.xml><?xml version="1.0" encoding="utf-8"?>
<calcChain xmlns="http://schemas.openxmlformats.org/spreadsheetml/2006/main">
  <c r="L24" i="10"/>
  <c r="J24"/>
  <c r="H24"/>
  <c r="F24"/>
  <c r="F15"/>
  <c r="G15" s="1"/>
  <c r="J15"/>
  <c r="K15" s="1"/>
  <c r="L15"/>
  <c r="M15" s="1"/>
  <c r="H15"/>
  <c r="I15" s="1"/>
  <c r="B5" i="31"/>
  <c r="B4"/>
  <c r="F33" i="10" l="1"/>
  <c r="E8" i="30"/>
  <c r="F8"/>
  <c r="E10"/>
  <c r="F10"/>
  <c r="E11"/>
  <c r="F11"/>
  <c r="E12"/>
  <c r="G12" s="1"/>
  <c r="R11" i="8" s="1"/>
  <c r="F12" i="30"/>
  <c r="E13"/>
  <c r="F13"/>
  <c r="E14"/>
  <c r="G14" s="1"/>
  <c r="R13" i="8" s="1"/>
  <c r="F14" i="30"/>
  <c r="E15"/>
  <c r="F15"/>
  <c r="E16"/>
  <c r="G16" s="1"/>
  <c r="R15" i="8" s="1"/>
  <c r="F16" i="30"/>
  <c r="E17"/>
  <c r="F17"/>
  <c r="E18"/>
  <c r="F18"/>
  <c r="E19"/>
  <c r="F19"/>
  <c r="E20"/>
  <c r="F20"/>
  <c r="E21"/>
  <c r="F21"/>
  <c r="E22"/>
  <c r="G22" s="1"/>
  <c r="R21" i="8" s="1"/>
  <c r="F22" i="30"/>
  <c r="E23"/>
  <c r="F23"/>
  <c r="E24"/>
  <c r="G24" s="1"/>
  <c r="R23" i="8" s="1"/>
  <c r="F24" i="30"/>
  <c r="E25"/>
  <c r="F25"/>
  <c r="E26"/>
  <c r="G26" s="1"/>
  <c r="R25" i="8" s="1"/>
  <c r="F26" i="30"/>
  <c r="E27"/>
  <c r="F27"/>
  <c r="E28"/>
  <c r="G28" s="1"/>
  <c r="R27" i="8" s="1"/>
  <c r="F28" i="30"/>
  <c r="E29"/>
  <c r="F29"/>
  <c r="E30"/>
  <c r="G30" s="1"/>
  <c r="R29" i="8" s="1"/>
  <c r="F30" i="30"/>
  <c r="E31"/>
  <c r="F31"/>
  <c r="E32"/>
  <c r="G32" s="1"/>
  <c r="R31" i="8" s="1"/>
  <c r="F32" i="30"/>
  <c r="E33"/>
  <c r="F33"/>
  <c r="E34"/>
  <c r="G34" s="1"/>
  <c r="R33" i="8" s="1"/>
  <c r="F34" i="30"/>
  <c r="E35"/>
  <c r="F35"/>
  <c r="G35" s="1"/>
  <c r="R34" i="8" s="1"/>
  <c r="E36" i="30"/>
  <c r="G36" s="1"/>
  <c r="R35" i="8" s="1"/>
  <c r="F36" i="30"/>
  <c r="E37"/>
  <c r="F37"/>
  <c r="G37" s="1"/>
  <c r="R36" i="8" s="1"/>
  <c r="E38" i="30"/>
  <c r="G38" s="1"/>
  <c r="R37" i="8" s="1"/>
  <c r="F38" i="30"/>
  <c r="E39"/>
  <c r="F39"/>
  <c r="E40"/>
  <c r="G40" s="1"/>
  <c r="R39" i="8" s="1"/>
  <c r="F40" i="30"/>
  <c r="E41"/>
  <c r="F41"/>
  <c r="E42"/>
  <c r="G42" s="1"/>
  <c r="R41" i="8" s="1"/>
  <c r="F42" i="30"/>
  <c r="E43"/>
  <c r="F43"/>
  <c r="G43" s="1"/>
  <c r="R42" i="8" s="1"/>
  <c r="E44" i="30"/>
  <c r="G44" s="1"/>
  <c r="R43" i="8" s="1"/>
  <c r="F44" i="30"/>
  <c r="E45"/>
  <c r="F45"/>
  <c r="G45" s="1"/>
  <c r="R44" i="8" s="1"/>
  <c r="E46" i="30"/>
  <c r="G46" s="1"/>
  <c r="R45" i="8" s="1"/>
  <c r="F46" i="30"/>
  <c r="E47"/>
  <c r="F47"/>
  <c r="E48"/>
  <c r="G48" s="1"/>
  <c r="R47" i="8" s="1"/>
  <c r="F48" i="30"/>
  <c r="E49"/>
  <c r="F49"/>
  <c r="E50"/>
  <c r="G50" s="1"/>
  <c r="R49" i="8" s="1"/>
  <c r="F50" i="30"/>
  <c r="E51"/>
  <c r="F51"/>
  <c r="G51" s="1"/>
  <c r="R50" i="8" s="1"/>
  <c r="F7" i="30"/>
  <c r="E7"/>
  <c r="D51"/>
  <c r="C51"/>
  <c r="D50"/>
  <c r="C50"/>
  <c r="G49"/>
  <c r="R48" i="8" s="1"/>
  <c r="D49" i="30"/>
  <c r="C49"/>
  <c r="D48"/>
  <c r="C48"/>
  <c r="G47"/>
  <c r="R46" i="8" s="1"/>
  <c r="D47" i="30"/>
  <c r="C47"/>
  <c r="D46"/>
  <c r="C46"/>
  <c r="D45"/>
  <c r="C45"/>
  <c r="D44"/>
  <c r="C44"/>
  <c r="D43"/>
  <c r="C43"/>
  <c r="D42"/>
  <c r="C42"/>
  <c r="G41"/>
  <c r="R40" i="8" s="1"/>
  <c r="D41" i="30"/>
  <c r="C41"/>
  <c r="D40"/>
  <c r="C40"/>
  <c r="G39"/>
  <c r="R38" i="8" s="1"/>
  <c r="D39" i="30"/>
  <c r="C39"/>
  <c r="D38"/>
  <c r="C38"/>
  <c r="D37"/>
  <c r="C37"/>
  <c r="D36"/>
  <c r="C36"/>
  <c r="D35"/>
  <c r="C35"/>
  <c r="D34"/>
  <c r="C34"/>
  <c r="G33"/>
  <c r="R32" i="8" s="1"/>
  <c r="D33" i="30"/>
  <c r="C33"/>
  <c r="D32"/>
  <c r="C32"/>
  <c r="G31"/>
  <c r="R30" i="8" s="1"/>
  <c r="D31" i="30"/>
  <c r="C31"/>
  <c r="D30"/>
  <c r="C30"/>
  <c r="G29"/>
  <c r="R28" i="8" s="1"/>
  <c r="D29" i="30"/>
  <c r="C29"/>
  <c r="D28"/>
  <c r="C28"/>
  <c r="G27"/>
  <c r="R26" i="8" s="1"/>
  <c r="D27" i="30"/>
  <c r="C27"/>
  <c r="D26"/>
  <c r="C26"/>
  <c r="G25"/>
  <c r="R24" i="8" s="1"/>
  <c r="D25" i="30"/>
  <c r="C25"/>
  <c r="D24"/>
  <c r="C24"/>
  <c r="G23"/>
  <c r="R22" i="8" s="1"/>
  <c r="D23" i="30"/>
  <c r="C23"/>
  <c r="D22"/>
  <c r="C22"/>
  <c r="G21"/>
  <c r="R20" i="8" s="1"/>
  <c r="D21" i="30"/>
  <c r="C21"/>
  <c r="O20"/>
  <c r="N20"/>
  <c r="M20"/>
  <c r="L20"/>
  <c r="K20"/>
  <c r="G20"/>
  <c r="R19" i="8" s="1"/>
  <c r="D20" i="30"/>
  <c r="C20"/>
  <c r="O19"/>
  <c r="N19"/>
  <c r="M19"/>
  <c r="L19"/>
  <c r="K19"/>
  <c r="G19"/>
  <c r="R18" i="8" s="1"/>
  <c r="D19" i="30"/>
  <c r="C19"/>
  <c r="O18"/>
  <c r="N18"/>
  <c r="M18"/>
  <c r="L18"/>
  <c r="K18"/>
  <c r="G18"/>
  <c r="R17" i="8" s="1"/>
  <c r="D18" i="30"/>
  <c r="C18"/>
  <c r="O17"/>
  <c r="N17"/>
  <c r="M17"/>
  <c r="L17"/>
  <c r="K17"/>
  <c r="G17"/>
  <c r="R16" i="8" s="1"/>
  <c r="D17" i="30"/>
  <c r="C17"/>
  <c r="D16"/>
  <c r="C16"/>
  <c r="G15"/>
  <c r="R14" i="8" s="1"/>
  <c r="D15" i="30"/>
  <c r="C15"/>
  <c r="D14"/>
  <c r="C14"/>
  <c r="G13"/>
  <c r="R12" i="8" s="1"/>
  <c r="D13" i="30"/>
  <c r="C13"/>
  <c r="D12"/>
  <c r="C12"/>
  <c r="G11"/>
  <c r="R10" i="8" s="1"/>
  <c r="D11" i="30"/>
  <c r="C11"/>
  <c r="O10"/>
  <c r="N10"/>
  <c r="M10"/>
  <c r="L10"/>
  <c r="K10"/>
  <c r="G10"/>
  <c r="R9" i="8" s="1"/>
  <c r="D10" i="30"/>
  <c r="C10"/>
  <c r="O9"/>
  <c r="N9"/>
  <c r="M9"/>
  <c r="L9"/>
  <c r="K9"/>
  <c r="D9"/>
  <c r="C9"/>
  <c r="O8"/>
  <c r="N8"/>
  <c r="M8"/>
  <c r="L8"/>
  <c r="K8"/>
  <c r="G8"/>
  <c r="R7" i="8" s="1"/>
  <c r="D8" i="30"/>
  <c r="C8"/>
  <c r="O7"/>
  <c r="N7"/>
  <c r="M7"/>
  <c r="L7"/>
  <c r="K7"/>
  <c r="G7"/>
  <c r="R6" i="8" s="1"/>
  <c r="D7" i="30"/>
  <c r="C7"/>
  <c r="C4"/>
  <c r="E8" i="29"/>
  <c r="F8"/>
  <c r="E10"/>
  <c r="F10"/>
  <c r="E11"/>
  <c r="F11"/>
  <c r="G11" s="1"/>
  <c r="Q10" i="8" s="1"/>
  <c r="E12" i="29"/>
  <c r="F12"/>
  <c r="E13"/>
  <c r="F13"/>
  <c r="E14"/>
  <c r="F14"/>
  <c r="E15"/>
  <c r="F15"/>
  <c r="G15" s="1"/>
  <c r="Q14" i="8" s="1"/>
  <c r="E16" i="29"/>
  <c r="F16"/>
  <c r="E17"/>
  <c r="F17"/>
  <c r="E18"/>
  <c r="F18"/>
  <c r="E19"/>
  <c r="F19"/>
  <c r="E20"/>
  <c r="F20"/>
  <c r="E21"/>
  <c r="F21"/>
  <c r="E22"/>
  <c r="F22"/>
  <c r="E23"/>
  <c r="F23"/>
  <c r="G23" s="1"/>
  <c r="Q22" i="8" s="1"/>
  <c r="E24" i="29"/>
  <c r="F24"/>
  <c r="E25"/>
  <c r="F25"/>
  <c r="E26"/>
  <c r="F26"/>
  <c r="E27"/>
  <c r="G27" s="1"/>
  <c r="Q26" i="8" s="1"/>
  <c r="F27" i="29"/>
  <c r="E28"/>
  <c r="F28"/>
  <c r="E29"/>
  <c r="F29"/>
  <c r="E30"/>
  <c r="F30"/>
  <c r="E31"/>
  <c r="G31" s="1"/>
  <c r="Q30" i="8" s="1"/>
  <c r="F31" i="29"/>
  <c r="E32"/>
  <c r="F32"/>
  <c r="E33"/>
  <c r="F33"/>
  <c r="E34"/>
  <c r="F34"/>
  <c r="E35"/>
  <c r="G35" s="1"/>
  <c r="Q34" i="8" s="1"/>
  <c r="F35" i="29"/>
  <c r="E36"/>
  <c r="F36"/>
  <c r="E37"/>
  <c r="F37"/>
  <c r="E38"/>
  <c r="F38"/>
  <c r="E39"/>
  <c r="G39" s="1"/>
  <c r="Q38" i="8" s="1"/>
  <c r="F39" i="29"/>
  <c r="E40"/>
  <c r="F40"/>
  <c r="E41"/>
  <c r="F41"/>
  <c r="E42"/>
  <c r="G42" s="1"/>
  <c r="Q41" i="8" s="1"/>
  <c r="F42" i="29"/>
  <c r="E43"/>
  <c r="F43"/>
  <c r="G43" s="1"/>
  <c r="Q42" i="8" s="1"/>
  <c r="E44" i="29"/>
  <c r="G44" s="1"/>
  <c r="Q43" i="8" s="1"/>
  <c r="F44" i="29"/>
  <c r="E45"/>
  <c r="G45" s="1"/>
  <c r="Q44" i="8" s="1"/>
  <c r="F45" i="29"/>
  <c r="E46"/>
  <c r="G46" s="1"/>
  <c r="Q45" i="8" s="1"/>
  <c r="F46" i="29"/>
  <c r="E47"/>
  <c r="G47" s="1"/>
  <c r="Q46" i="8" s="1"/>
  <c r="F47" i="29"/>
  <c r="E48"/>
  <c r="G48" s="1"/>
  <c r="Q47" i="8" s="1"/>
  <c r="F48" i="29"/>
  <c r="E49"/>
  <c r="F49"/>
  <c r="E50"/>
  <c r="G50" s="1"/>
  <c r="Q49" i="8" s="1"/>
  <c r="F50" i="29"/>
  <c r="E51"/>
  <c r="F51"/>
  <c r="G51" s="1"/>
  <c r="Q50" i="8" s="1"/>
  <c r="F7" i="29"/>
  <c r="E7"/>
  <c r="D51"/>
  <c r="C51"/>
  <c r="D50"/>
  <c r="C50"/>
  <c r="G49"/>
  <c r="Q48" i="8" s="1"/>
  <c r="D49" i="29"/>
  <c r="C49"/>
  <c r="D48"/>
  <c r="C48"/>
  <c r="D47"/>
  <c r="C47"/>
  <c r="D46"/>
  <c r="C46"/>
  <c r="D45"/>
  <c r="C45"/>
  <c r="D44"/>
  <c r="C44"/>
  <c r="D43"/>
  <c r="C43"/>
  <c r="D42"/>
  <c r="C42"/>
  <c r="G41"/>
  <c r="Q40" i="8" s="1"/>
  <c r="D41" i="29"/>
  <c r="C41"/>
  <c r="G40"/>
  <c r="Q39" i="8" s="1"/>
  <c r="D40" i="29"/>
  <c r="C40"/>
  <c r="D39"/>
  <c r="C39"/>
  <c r="G38"/>
  <c r="Q37" i="8" s="1"/>
  <c r="D38" i="29"/>
  <c r="C38"/>
  <c r="G37"/>
  <c r="Q36" i="8" s="1"/>
  <c r="D37" i="29"/>
  <c r="C37"/>
  <c r="G36"/>
  <c r="Q35" i="8" s="1"/>
  <c r="D36" i="29"/>
  <c r="C36"/>
  <c r="D35"/>
  <c r="C35"/>
  <c r="G34"/>
  <c r="Q33" i="8" s="1"/>
  <c r="D34" i="29"/>
  <c r="C34"/>
  <c r="G33"/>
  <c r="Q32" i="8" s="1"/>
  <c r="D33" i="29"/>
  <c r="C33"/>
  <c r="G32"/>
  <c r="Q31" i="8" s="1"/>
  <c r="D32" i="29"/>
  <c r="C32"/>
  <c r="D31"/>
  <c r="C31"/>
  <c r="G30"/>
  <c r="Q29" i="8" s="1"/>
  <c r="D30" i="29"/>
  <c r="C30"/>
  <c r="G29"/>
  <c r="Q28" i="8" s="1"/>
  <c r="D29" i="29"/>
  <c r="C29"/>
  <c r="G28"/>
  <c r="Q27" i="8" s="1"/>
  <c r="D28" i="29"/>
  <c r="C28"/>
  <c r="D27"/>
  <c r="C27"/>
  <c r="G26"/>
  <c r="Q25" i="8" s="1"/>
  <c r="D26" i="29"/>
  <c r="C26"/>
  <c r="G25"/>
  <c r="Q24" i="8" s="1"/>
  <c r="D25" i="29"/>
  <c r="C25"/>
  <c r="G24"/>
  <c r="Q23" i="8" s="1"/>
  <c r="D24" i="29"/>
  <c r="C24"/>
  <c r="D23"/>
  <c r="C23"/>
  <c r="G22"/>
  <c r="Q21" i="8" s="1"/>
  <c r="D22" i="29"/>
  <c r="C22"/>
  <c r="G21"/>
  <c r="Q20" i="8" s="1"/>
  <c r="D21" i="29"/>
  <c r="C21"/>
  <c r="O20"/>
  <c r="N20"/>
  <c r="M20"/>
  <c r="L20"/>
  <c r="K20"/>
  <c r="G20"/>
  <c r="Q19" i="8" s="1"/>
  <c r="D20" i="29"/>
  <c r="C20"/>
  <c r="O19"/>
  <c r="N19"/>
  <c r="M19"/>
  <c r="L19"/>
  <c r="K19"/>
  <c r="G19"/>
  <c r="Q18" i="8" s="1"/>
  <c r="D19" i="29"/>
  <c r="C19"/>
  <c r="O18"/>
  <c r="N18"/>
  <c r="M18"/>
  <c r="L18"/>
  <c r="K18"/>
  <c r="G18"/>
  <c r="Q17" i="8" s="1"/>
  <c r="D18" i="29"/>
  <c r="C18"/>
  <c r="O17"/>
  <c r="N17"/>
  <c r="M17"/>
  <c r="L17"/>
  <c r="K17"/>
  <c r="G17"/>
  <c r="Q16" i="8" s="1"/>
  <c r="D17" i="29"/>
  <c r="C17"/>
  <c r="G16"/>
  <c r="Q15" i="8" s="1"/>
  <c r="D16" i="29"/>
  <c r="C16"/>
  <c r="D15"/>
  <c r="C15"/>
  <c r="G14"/>
  <c r="Q13" i="8" s="1"/>
  <c r="D14" i="29"/>
  <c r="C14"/>
  <c r="G13"/>
  <c r="Q12" i="8" s="1"/>
  <c r="D13" i="29"/>
  <c r="C13"/>
  <c r="G12"/>
  <c r="Q11" i="8" s="1"/>
  <c r="D12" i="29"/>
  <c r="C12"/>
  <c r="D11"/>
  <c r="C11"/>
  <c r="O10"/>
  <c r="N10"/>
  <c r="M10"/>
  <c r="L10"/>
  <c r="K10"/>
  <c r="G10"/>
  <c r="Q9" i="8" s="1"/>
  <c r="D10" i="29"/>
  <c r="C10"/>
  <c r="O9"/>
  <c r="N9"/>
  <c r="M9"/>
  <c r="L9"/>
  <c r="K9"/>
  <c r="D9"/>
  <c r="C9"/>
  <c r="O8"/>
  <c r="N8"/>
  <c r="M8"/>
  <c r="L8"/>
  <c r="K8"/>
  <c r="G8"/>
  <c r="Q7" i="8" s="1"/>
  <c r="D8" i="29"/>
  <c r="C8"/>
  <c r="O7"/>
  <c r="N7"/>
  <c r="M7"/>
  <c r="L7"/>
  <c r="K7"/>
  <c r="G7"/>
  <c r="Q6" i="8" s="1"/>
  <c r="D7" i="29"/>
  <c r="C7"/>
  <c r="C4"/>
  <c r="E8" i="28"/>
  <c r="F8"/>
  <c r="E10"/>
  <c r="F10"/>
  <c r="E11"/>
  <c r="F11"/>
  <c r="E12"/>
  <c r="F12"/>
  <c r="G12" s="1"/>
  <c r="P11" i="8" s="1"/>
  <c r="E13" i="28"/>
  <c r="F13"/>
  <c r="E14"/>
  <c r="F14"/>
  <c r="E15"/>
  <c r="F15"/>
  <c r="E16"/>
  <c r="F16"/>
  <c r="G16" s="1"/>
  <c r="P15" i="8" s="1"/>
  <c r="E17" i="28"/>
  <c r="F17"/>
  <c r="E18"/>
  <c r="F18"/>
  <c r="G18" s="1"/>
  <c r="P17" i="8" s="1"/>
  <c r="E19" i="28"/>
  <c r="F19"/>
  <c r="E20"/>
  <c r="F20"/>
  <c r="G20" s="1"/>
  <c r="P19" i="8" s="1"/>
  <c r="E21" i="28"/>
  <c r="F21"/>
  <c r="E22"/>
  <c r="F22"/>
  <c r="G22" s="1"/>
  <c r="P21" i="8" s="1"/>
  <c r="E23" i="28"/>
  <c r="F23"/>
  <c r="E24"/>
  <c r="F24"/>
  <c r="G24" s="1"/>
  <c r="P23" i="8" s="1"/>
  <c r="E25" i="28"/>
  <c r="F25"/>
  <c r="E26"/>
  <c r="F26"/>
  <c r="G26" s="1"/>
  <c r="P25" i="8" s="1"/>
  <c r="E27" i="28"/>
  <c r="F27"/>
  <c r="E28"/>
  <c r="F28"/>
  <c r="G28" s="1"/>
  <c r="P27" i="8" s="1"/>
  <c r="E29" i="28"/>
  <c r="G29" s="1"/>
  <c r="P28" i="8" s="1"/>
  <c r="F29" i="28"/>
  <c r="E30"/>
  <c r="F30"/>
  <c r="G30" s="1"/>
  <c r="P29" i="8" s="1"/>
  <c r="E31" i="28"/>
  <c r="F31"/>
  <c r="E32"/>
  <c r="F32"/>
  <c r="G32" s="1"/>
  <c r="P31" i="8" s="1"/>
  <c r="E33" i="28"/>
  <c r="G33" s="1"/>
  <c r="P32" i="8" s="1"/>
  <c r="F33" i="28"/>
  <c r="E34"/>
  <c r="F34"/>
  <c r="G34" s="1"/>
  <c r="P33" i="8" s="1"/>
  <c r="E35" i="28"/>
  <c r="F35"/>
  <c r="E36"/>
  <c r="F36"/>
  <c r="G36" s="1"/>
  <c r="P35" i="8" s="1"/>
  <c r="E37" i="28"/>
  <c r="G37" s="1"/>
  <c r="P36" i="8" s="1"/>
  <c r="F37" i="28"/>
  <c r="E38"/>
  <c r="F38"/>
  <c r="G38" s="1"/>
  <c r="P37" i="8" s="1"/>
  <c r="E39" i="28"/>
  <c r="F39"/>
  <c r="E40"/>
  <c r="F40"/>
  <c r="G40" s="1"/>
  <c r="P39" i="8" s="1"/>
  <c r="E41" i="28"/>
  <c r="G41" s="1"/>
  <c r="P40" i="8" s="1"/>
  <c r="F41" i="28"/>
  <c r="E42"/>
  <c r="F42"/>
  <c r="G42" s="1"/>
  <c r="P41" i="8" s="1"/>
  <c r="E43" i="28"/>
  <c r="F43"/>
  <c r="E44"/>
  <c r="F44"/>
  <c r="G44" s="1"/>
  <c r="P43" i="8" s="1"/>
  <c r="E45" i="28"/>
  <c r="G45" s="1"/>
  <c r="P44" i="8" s="1"/>
  <c r="F45" i="28"/>
  <c r="E46"/>
  <c r="F46"/>
  <c r="G46" s="1"/>
  <c r="P45" i="8" s="1"/>
  <c r="E47" i="28"/>
  <c r="F47"/>
  <c r="E48"/>
  <c r="G48" s="1"/>
  <c r="P47" i="8" s="1"/>
  <c r="F48" i="28"/>
  <c r="E49"/>
  <c r="G49" s="1"/>
  <c r="P48" i="8" s="1"/>
  <c r="F49" i="28"/>
  <c r="E50"/>
  <c r="F50"/>
  <c r="G50" s="1"/>
  <c r="P49" i="8" s="1"/>
  <c r="E51" i="28"/>
  <c r="F51"/>
  <c r="F7"/>
  <c r="E7"/>
  <c r="D51"/>
  <c r="C51"/>
  <c r="D50"/>
  <c r="C50"/>
  <c r="D49"/>
  <c r="C49"/>
  <c r="D48"/>
  <c r="C48"/>
  <c r="G47"/>
  <c r="P46" i="8" s="1"/>
  <c r="D47" i="28"/>
  <c r="C47"/>
  <c r="D46"/>
  <c r="C46"/>
  <c r="D45"/>
  <c r="C45"/>
  <c r="D44"/>
  <c r="C44"/>
  <c r="G43"/>
  <c r="P42" i="8" s="1"/>
  <c r="D43" i="28"/>
  <c r="C43"/>
  <c r="D42"/>
  <c r="C42"/>
  <c r="D41"/>
  <c r="C41"/>
  <c r="D40"/>
  <c r="C40"/>
  <c r="G39"/>
  <c r="P38" i="8" s="1"/>
  <c r="D39" i="28"/>
  <c r="C39"/>
  <c r="D38"/>
  <c r="C38"/>
  <c r="D37"/>
  <c r="C37"/>
  <c r="D36"/>
  <c r="C36"/>
  <c r="G35"/>
  <c r="P34" i="8" s="1"/>
  <c r="D35" i="28"/>
  <c r="C35"/>
  <c r="D34"/>
  <c r="C34"/>
  <c r="D33"/>
  <c r="C33"/>
  <c r="D32"/>
  <c r="C32"/>
  <c r="G31"/>
  <c r="P30" i="8" s="1"/>
  <c r="D31" i="28"/>
  <c r="C31"/>
  <c r="D30"/>
  <c r="C30"/>
  <c r="D29"/>
  <c r="C29"/>
  <c r="D28"/>
  <c r="C28"/>
  <c r="G27"/>
  <c r="P26" i="8" s="1"/>
  <c r="D27" i="28"/>
  <c r="C27"/>
  <c r="D26"/>
  <c r="C26"/>
  <c r="G25"/>
  <c r="P24" i="8" s="1"/>
  <c r="D25" i="28"/>
  <c r="C25"/>
  <c r="D24"/>
  <c r="C24"/>
  <c r="G23"/>
  <c r="P22" i="8" s="1"/>
  <c r="D23" i="28"/>
  <c r="C23"/>
  <c r="D22"/>
  <c r="C22"/>
  <c r="G21"/>
  <c r="P20" i="8" s="1"/>
  <c r="D21" i="28"/>
  <c r="C21"/>
  <c r="O20"/>
  <c r="N20"/>
  <c r="M20"/>
  <c r="L20"/>
  <c r="K20"/>
  <c r="D20"/>
  <c r="C20"/>
  <c r="O19"/>
  <c r="N19"/>
  <c r="M19"/>
  <c r="L19"/>
  <c r="K19"/>
  <c r="G19"/>
  <c r="P18" i="8" s="1"/>
  <c r="D19" i="28"/>
  <c r="C19"/>
  <c r="O18"/>
  <c r="N18"/>
  <c r="M18"/>
  <c r="L18"/>
  <c r="K18"/>
  <c r="D18"/>
  <c r="C18"/>
  <c r="O17"/>
  <c r="N17"/>
  <c r="M17"/>
  <c r="L17"/>
  <c r="K17"/>
  <c r="G17"/>
  <c r="P16" i="8" s="1"/>
  <c r="D17" i="28"/>
  <c r="C17"/>
  <c r="D16"/>
  <c r="C16"/>
  <c r="G15"/>
  <c r="P14" i="8" s="1"/>
  <c r="D15" i="28"/>
  <c r="C15"/>
  <c r="G14"/>
  <c r="P13" i="8" s="1"/>
  <c r="D14" i="28"/>
  <c r="C14"/>
  <c r="G13"/>
  <c r="P12" i="8" s="1"/>
  <c r="D13" i="28"/>
  <c r="C13"/>
  <c r="D12"/>
  <c r="C12"/>
  <c r="G11"/>
  <c r="P10" i="8" s="1"/>
  <c r="D11" i="28"/>
  <c r="C11"/>
  <c r="O10"/>
  <c r="N10"/>
  <c r="M10"/>
  <c r="L10"/>
  <c r="K10"/>
  <c r="G10"/>
  <c r="P9" i="8" s="1"/>
  <c r="D10" i="28"/>
  <c r="C10"/>
  <c r="O9"/>
  <c r="N9"/>
  <c r="M9"/>
  <c r="L9"/>
  <c r="K9"/>
  <c r="D9"/>
  <c r="C9"/>
  <c r="O8"/>
  <c r="N8"/>
  <c r="M8"/>
  <c r="L8"/>
  <c r="K8"/>
  <c r="G8"/>
  <c r="P7" i="8" s="1"/>
  <c r="D8" i="28"/>
  <c r="C8"/>
  <c r="O7"/>
  <c r="N7"/>
  <c r="M7"/>
  <c r="L7"/>
  <c r="K7"/>
  <c r="G7"/>
  <c r="P6" i="8" s="1"/>
  <c r="D7" i="28"/>
  <c r="C7"/>
  <c r="C4"/>
  <c r="G51" l="1"/>
  <c r="P50" i="8" s="1"/>
  <c r="H7" i="30"/>
  <c r="I6" i="8" s="1"/>
  <c r="I7" i="30"/>
  <c r="H11"/>
  <c r="I10" i="8" s="1"/>
  <c r="I11" i="30"/>
  <c r="I12"/>
  <c r="H12"/>
  <c r="I11" i="8" s="1"/>
  <c r="I14" i="30"/>
  <c r="H14"/>
  <c r="I13" i="8" s="1"/>
  <c r="I16" i="30"/>
  <c r="H16"/>
  <c r="I15" i="8" s="1"/>
  <c r="H19" i="30"/>
  <c r="I18" i="8" s="1"/>
  <c r="I19" i="30"/>
  <c r="H23"/>
  <c r="I22" i="8" s="1"/>
  <c r="I23" i="30"/>
  <c r="H8"/>
  <c r="I7" i="8" s="1"/>
  <c r="I8" i="30"/>
  <c r="H10"/>
  <c r="I9" i="8" s="1"/>
  <c r="I10" i="30"/>
  <c r="H18"/>
  <c r="I17" i="8" s="1"/>
  <c r="I18" i="30"/>
  <c r="H20"/>
  <c r="I19" i="8" s="1"/>
  <c r="I20" i="30"/>
  <c r="H13"/>
  <c r="I12" i="8" s="1"/>
  <c r="I13" i="30"/>
  <c r="H15"/>
  <c r="I14" i="8" s="1"/>
  <c r="I15" i="30"/>
  <c r="H17"/>
  <c r="I16" i="8" s="1"/>
  <c r="I17" i="30"/>
  <c r="H21"/>
  <c r="I20" i="8" s="1"/>
  <c r="I21" i="30"/>
  <c r="I22"/>
  <c r="H22"/>
  <c r="I21" i="8" s="1"/>
  <c r="I24" i="30"/>
  <c r="H24"/>
  <c r="I23" i="8" s="1"/>
  <c r="H25" i="30"/>
  <c r="I24" i="8" s="1"/>
  <c r="I25" i="30"/>
  <c r="I26"/>
  <c r="H26"/>
  <c r="I25" i="8" s="1"/>
  <c r="H27" i="30"/>
  <c r="I26" i="8" s="1"/>
  <c r="I27" i="30"/>
  <c r="I28"/>
  <c r="H28"/>
  <c r="I27" i="8" s="1"/>
  <c r="H29" i="30"/>
  <c r="I28" i="8" s="1"/>
  <c r="I29" i="30"/>
  <c r="I30"/>
  <c r="H30"/>
  <c r="I29" i="8" s="1"/>
  <c r="H31" i="30"/>
  <c r="I30" i="8" s="1"/>
  <c r="I31" i="30"/>
  <c r="I32"/>
  <c r="H32"/>
  <c r="I31" i="8" s="1"/>
  <c r="H33" i="30"/>
  <c r="I32" i="8" s="1"/>
  <c r="I33" i="30"/>
  <c r="I34"/>
  <c r="H34"/>
  <c r="I33" i="8" s="1"/>
  <c r="H35" i="30"/>
  <c r="I34" i="8" s="1"/>
  <c r="I35" i="30"/>
  <c r="I36"/>
  <c r="H36"/>
  <c r="I35" i="8" s="1"/>
  <c r="H37" i="30"/>
  <c r="I36" i="8" s="1"/>
  <c r="I37" i="30"/>
  <c r="I38"/>
  <c r="H38"/>
  <c r="I37" i="8" s="1"/>
  <c r="H39" i="30"/>
  <c r="I38" i="8" s="1"/>
  <c r="I39" i="30"/>
  <c r="I40"/>
  <c r="H40"/>
  <c r="I39" i="8" s="1"/>
  <c r="H41" i="30"/>
  <c r="I40" i="8" s="1"/>
  <c r="I41" i="30"/>
  <c r="I42"/>
  <c r="H42"/>
  <c r="I41" i="8" s="1"/>
  <c r="H43" i="30"/>
  <c r="I42" i="8" s="1"/>
  <c r="I43" i="30"/>
  <c r="I44"/>
  <c r="H44"/>
  <c r="I43" i="8" s="1"/>
  <c r="H45" i="30"/>
  <c r="I44" i="8" s="1"/>
  <c r="I45" i="30"/>
  <c r="I46"/>
  <c r="H46"/>
  <c r="I45" i="8" s="1"/>
  <c r="H47" i="30"/>
  <c r="I46" i="8" s="1"/>
  <c r="I47" i="30"/>
  <c r="I48"/>
  <c r="H48"/>
  <c r="I47" i="8" s="1"/>
  <c r="H49" i="30"/>
  <c r="I48" i="8" s="1"/>
  <c r="I49" i="30"/>
  <c r="I50"/>
  <c r="H50"/>
  <c r="I49" i="8" s="1"/>
  <c r="H51" i="30"/>
  <c r="I50" i="8" s="1"/>
  <c r="I51" i="30"/>
  <c r="H7" i="29"/>
  <c r="H6" i="8" s="1"/>
  <c r="I7" i="29"/>
  <c r="I12"/>
  <c r="H12"/>
  <c r="H11" i="8" s="1"/>
  <c r="I14" i="29"/>
  <c r="H14"/>
  <c r="H13" i="8" s="1"/>
  <c r="I16" i="29"/>
  <c r="H16"/>
  <c r="H15" i="8" s="1"/>
  <c r="H19" i="29"/>
  <c r="H18" i="8" s="1"/>
  <c r="I19" i="29"/>
  <c r="H21"/>
  <c r="H20" i="8" s="1"/>
  <c r="I21" i="29"/>
  <c r="H23"/>
  <c r="H22" i="8" s="1"/>
  <c r="I23" i="29"/>
  <c r="H25"/>
  <c r="H24" i="8" s="1"/>
  <c r="I25" i="29"/>
  <c r="H27"/>
  <c r="H26" i="8" s="1"/>
  <c r="I27" i="29"/>
  <c r="H29"/>
  <c r="H28" i="8" s="1"/>
  <c r="I29" i="29"/>
  <c r="H31"/>
  <c r="H30" i="8" s="1"/>
  <c r="I31" i="29"/>
  <c r="H33"/>
  <c r="H32" i="8" s="1"/>
  <c r="I33" i="29"/>
  <c r="H8"/>
  <c r="H7" i="8" s="1"/>
  <c r="I8" i="29"/>
  <c r="H10"/>
  <c r="H9" i="8" s="1"/>
  <c r="I10" i="29"/>
  <c r="H18"/>
  <c r="H17" i="8" s="1"/>
  <c r="I18" i="29"/>
  <c r="H20"/>
  <c r="H19" i="8" s="1"/>
  <c r="I20" i="29"/>
  <c r="H11"/>
  <c r="H10" i="8" s="1"/>
  <c r="I11" i="29"/>
  <c r="H13"/>
  <c r="H12" i="8" s="1"/>
  <c r="I13" i="29"/>
  <c r="H15"/>
  <c r="H14" i="8" s="1"/>
  <c r="I15" i="29"/>
  <c r="H17"/>
  <c r="H16" i="8" s="1"/>
  <c r="I17" i="29"/>
  <c r="I22"/>
  <c r="H22"/>
  <c r="H21" i="8" s="1"/>
  <c r="I24" i="29"/>
  <c r="H24"/>
  <c r="H23" i="8" s="1"/>
  <c r="I26" i="29"/>
  <c r="H26"/>
  <c r="H25" i="8" s="1"/>
  <c r="I28" i="29"/>
  <c r="H28"/>
  <c r="H27" i="8" s="1"/>
  <c r="I30" i="29"/>
  <c r="H30"/>
  <c r="H29" i="8" s="1"/>
  <c r="I32" i="29"/>
  <c r="H32"/>
  <c r="H31" i="8" s="1"/>
  <c r="I34" i="29"/>
  <c r="H34"/>
  <c r="H33" i="8" s="1"/>
  <c r="H35" i="29"/>
  <c r="H34" i="8" s="1"/>
  <c r="I35" i="29"/>
  <c r="I36"/>
  <c r="H36"/>
  <c r="H35" i="8" s="1"/>
  <c r="H37" i="29"/>
  <c r="H36" i="8" s="1"/>
  <c r="I37" i="29"/>
  <c r="I38"/>
  <c r="H38"/>
  <c r="H37" i="8" s="1"/>
  <c r="H39" i="29"/>
  <c r="H38" i="8" s="1"/>
  <c r="I39" i="29"/>
  <c r="I40"/>
  <c r="H40"/>
  <c r="H39" i="8" s="1"/>
  <c r="H41" i="29"/>
  <c r="H40" i="8" s="1"/>
  <c r="I41" i="29"/>
  <c r="I42"/>
  <c r="H42"/>
  <c r="H41" i="8" s="1"/>
  <c r="H43" i="29"/>
  <c r="H42" i="8" s="1"/>
  <c r="I43" i="29"/>
  <c r="I44"/>
  <c r="H44"/>
  <c r="H43" i="8" s="1"/>
  <c r="H45" i="29"/>
  <c r="H44" i="8" s="1"/>
  <c r="I45" i="29"/>
  <c r="I46"/>
  <c r="H46"/>
  <c r="H45" i="8" s="1"/>
  <c r="H47" i="29"/>
  <c r="H46" i="8" s="1"/>
  <c r="I47" i="29"/>
  <c r="I48"/>
  <c r="H48"/>
  <c r="H47" i="8" s="1"/>
  <c r="H49" i="29"/>
  <c r="H48" i="8" s="1"/>
  <c r="I49" i="29"/>
  <c r="I50"/>
  <c r="H50"/>
  <c r="H49" i="8" s="1"/>
  <c r="H51" i="29"/>
  <c r="H50" i="8" s="1"/>
  <c r="I51" i="29"/>
  <c r="H7" i="28"/>
  <c r="G6" i="8" s="1"/>
  <c r="I7" i="28"/>
  <c r="H11"/>
  <c r="G10" i="8" s="1"/>
  <c r="I11" i="28"/>
  <c r="H13"/>
  <c r="G12" i="8" s="1"/>
  <c r="I13" i="28"/>
  <c r="H15"/>
  <c r="G14" i="8" s="1"/>
  <c r="I15" i="28"/>
  <c r="H17"/>
  <c r="G16" i="8" s="1"/>
  <c r="I17" i="28"/>
  <c r="H21"/>
  <c r="G20" i="8" s="1"/>
  <c r="I21" i="28"/>
  <c r="H23"/>
  <c r="G22" i="8" s="1"/>
  <c r="I23" i="28"/>
  <c r="I24"/>
  <c r="H24"/>
  <c r="G23" i="8" s="1"/>
  <c r="I26" i="28"/>
  <c r="H26"/>
  <c r="G25" i="8" s="1"/>
  <c r="I28" i="28"/>
  <c r="H28"/>
  <c r="G27" i="8" s="1"/>
  <c r="I30" i="28"/>
  <c r="H30"/>
  <c r="G29" i="8" s="1"/>
  <c r="I32" i="28"/>
  <c r="H32"/>
  <c r="G31" i="8" s="1"/>
  <c r="I34" i="28"/>
  <c r="H34"/>
  <c r="G33" i="8" s="1"/>
  <c r="I36" i="28"/>
  <c r="H36"/>
  <c r="G35" i="8" s="1"/>
  <c r="I38" i="28"/>
  <c r="H38"/>
  <c r="G37" i="8" s="1"/>
  <c r="I40" i="28"/>
  <c r="H40"/>
  <c r="G39" i="8" s="1"/>
  <c r="H8" i="28"/>
  <c r="G7" i="8" s="1"/>
  <c r="I8" i="28"/>
  <c r="H10"/>
  <c r="G9" i="8" s="1"/>
  <c r="I10" i="28"/>
  <c r="H18"/>
  <c r="G17" i="8" s="1"/>
  <c r="I18" i="28"/>
  <c r="H20"/>
  <c r="G19" i="8" s="1"/>
  <c r="I20" i="28"/>
  <c r="I12"/>
  <c r="H12"/>
  <c r="G11" i="8" s="1"/>
  <c r="I14" i="28"/>
  <c r="H14"/>
  <c r="G13" i="8" s="1"/>
  <c r="I16" i="28"/>
  <c r="H16"/>
  <c r="G15" i="8" s="1"/>
  <c r="H19" i="28"/>
  <c r="G18" i="8" s="1"/>
  <c r="I19" i="28"/>
  <c r="I22"/>
  <c r="H22"/>
  <c r="G21" i="8" s="1"/>
  <c r="H25" i="28"/>
  <c r="G24" i="8" s="1"/>
  <c r="I25" i="28"/>
  <c r="H27"/>
  <c r="G26" i="8" s="1"/>
  <c r="I27" i="28"/>
  <c r="H29"/>
  <c r="G28" i="8" s="1"/>
  <c r="I29" i="28"/>
  <c r="H31"/>
  <c r="G30" i="8" s="1"/>
  <c r="I31" i="28"/>
  <c r="H33"/>
  <c r="G32" i="8" s="1"/>
  <c r="I33" i="28"/>
  <c r="H35"/>
  <c r="G34" i="8" s="1"/>
  <c r="I35" i="28"/>
  <c r="H37"/>
  <c r="G36" i="8" s="1"/>
  <c r="I37" i="28"/>
  <c r="H39"/>
  <c r="G38" i="8" s="1"/>
  <c r="I39" i="28"/>
  <c r="H41"/>
  <c r="G40" i="8" s="1"/>
  <c r="I41" i="28"/>
  <c r="I42"/>
  <c r="H42"/>
  <c r="G41" i="8" s="1"/>
  <c r="H43" i="28"/>
  <c r="G42" i="8" s="1"/>
  <c r="I43" i="28"/>
  <c r="I44"/>
  <c r="H44"/>
  <c r="G43" i="8" s="1"/>
  <c r="H45" i="28"/>
  <c r="G44" i="8" s="1"/>
  <c r="I45" i="28"/>
  <c r="I46"/>
  <c r="H46"/>
  <c r="G45" i="8" s="1"/>
  <c r="H47" i="28"/>
  <c r="G46" i="8" s="1"/>
  <c r="I47" i="28"/>
  <c r="I48"/>
  <c r="H48"/>
  <c r="G47" i="8" s="1"/>
  <c r="H49" i="28"/>
  <c r="G48" i="8" s="1"/>
  <c r="I49" i="28"/>
  <c r="I50"/>
  <c r="H50"/>
  <c r="G49" i="8" s="1"/>
  <c r="H51" i="28"/>
  <c r="G50" i="8" s="1"/>
  <c r="I51" i="28"/>
  <c r="F8" i="27"/>
  <c r="E10"/>
  <c r="E11"/>
  <c r="E12"/>
  <c r="F12"/>
  <c r="G12" s="1"/>
  <c r="E13"/>
  <c r="F13"/>
  <c r="G13" s="1"/>
  <c r="O12" i="8" s="1"/>
  <c r="E14" i="27"/>
  <c r="F14"/>
  <c r="G14" s="1"/>
  <c r="E15"/>
  <c r="F15"/>
  <c r="G15" s="1"/>
  <c r="O14" i="8" s="1"/>
  <c r="E16" i="27"/>
  <c r="F16"/>
  <c r="G16" s="1"/>
  <c r="E17"/>
  <c r="F17"/>
  <c r="G17" s="1"/>
  <c r="O16" i="8" s="1"/>
  <c r="E18" i="27"/>
  <c r="F18"/>
  <c r="G18" s="1"/>
  <c r="E19"/>
  <c r="F19"/>
  <c r="G19" s="1"/>
  <c r="O18" i="8" s="1"/>
  <c r="E20" i="27"/>
  <c r="F20"/>
  <c r="G20" s="1"/>
  <c r="E21"/>
  <c r="F21"/>
  <c r="G21" s="1"/>
  <c r="O20" i="8" s="1"/>
  <c r="E22" i="27"/>
  <c r="F22"/>
  <c r="G22" s="1"/>
  <c r="E23"/>
  <c r="F23"/>
  <c r="G23" s="1"/>
  <c r="O22" i="8" s="1"/>
  <c r="E24" i="27"/>
  <c r="F24"/>
  <c r="G24" s="1"/>
  <c r="E25"/>
  <c r="F25"/>
  <c r="G25" s="1"/>
  <c r="O24" i="8" s="1"/>
  <c r="E26" i="27"/>
  <c r="F26"/>
  <c r="G26" s="1"/>
  <c r="E27"/>
  <c r="F27"/>
  <c r="G27" s="1"/>
  <c r="O26" i="8" s="1"/>
  <c r="E28" i="27"/>
  <c r="F28"/>
  <c r="G28" s="1"/>
  <c r="E29"/>
  <c r="F29"/>
  <c r="G29" s="1"/>
  <c r="O28" i="8" s="1"/>
  <c r="E30" i="27"/>
  <c r="F30"/>
  <c r="G30" s="1"/>
  <c r="E31"/>
  <c r="F31"/>
  <c r="G31" s="1"/>
  <c r="O30" i="8" s="1"/>
  <c r="E32" i="27"/>
  <c r="F32"/>
  <c r="G32" s="1"/>
  <c r="E33"/>
  <c r="F33"/>
  <c r="G33" s="1"/>
  <c r="O32" i="8" s="1"/>
  <c r="E34" i="27"/>
  <c r="F34"/>
  <c r="G34" s="1"/>
  <c r="E35"/>
  <c r="F35"/>
  <c r="G35" s="1"/>
  <c r="O34" i="8" s="1"/>
  <c r="E36" i="27"/>
  <c r="F36"/>
  <c r="G36" s="1"/>
  <c r="E37"/>
  <c r="F37"/>
  <c r="G37" s="1"/>
  <c r="O36" i="8" s="1"/>
  <c r="E38" i="27"/>
  <c r="F38"/>
  <c r="G38" s="1"/>
  <c r="E39"/>
  <c r="F39"/>
  <c r="G39" s="1"/>
  <c r="O38" i="8" s="1"/>
  <c r="E40" i="27"/>
  <c r="F40"/>
  <c r="G40" s="1"/>
  <c r="E41"/>
  <c r="F41"/>
  <c r="G41" s="1"/>
  <c r="O40" i="8" s="1"/>
  <c r="E42" i="27"/>
  <c r="F42"/>
  <c r="G42" s="1"/>
  <c r="E43"/>
  <c r="F43"/>
  <c r="G43" s="1"/>
  <c r="O42" i="8" s="1"/>
  <c r="E44" i="27"/>
  <c r="F44"/>
  <c r="G44" s="1"/>
  <c r="E45"/>
  <c r="F45"/>
  <c r="G45" s="1"/>
  <c r="O44" i="8" s="1"/>
  <c r="E46" i="27"/>
  <c r="F46"/>
  <c r="G46" s="1"/>
  <c r="E47"/>
  <c r="F47"/>
  <c r="G47" s="1"/>
  <c r="O46" i="8" s="1"/>
  <c r="E48" i="27"/>
  <c r="F48"/>
  <c r="G48" s="1"/>
  <c r="E49"/>
  <c r="F49"/>
  <c r="G49" s="1"/>
  <c r="O48" i="8" s="1"/>
  <c r="E50" i="27"/>
  <c r="F50"/>
  <c r="G50" s="1"/>
  <c r="E51"/>
  <c r="F51"/>
  <c r="G51" s="1"/>
  <c r="O50" i="8" s="1"/>
  <c r="F7" i="27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O20"/>
  <c r="N20"/>
  <c r="M20"/>
  <c r="L20"/>
  <c r="K20"/>
  <c r="D20"/>
  <c r="C20"/>
  <c r="O19"/>
  <c r="N19"/>
  <c r="M19"/>
  <c r="L19"/>
  <c r="K19"/>
  <c r="D19"/>
  <c r="C19"/>
  <c r="O18"/>
  <c r="N18"/>
  <c r="M18"/>
  <c r="L18"/>
  <c r="K18"/>
  <c r="D18"/>
  <c r="C18"/>
  <c r="O17"/>
  <c r="N17"/>
  <c r="M17"/>
  <c r="L17"/>
  <c r="K17"/>
  <c r="D17"/>
  <c r="C17"/>
  <c r="D16"/>
  <c r="C16"/>
  <c r="D15"/>
  <c r="C15"/>
  <c r="D14"/>
  <c r="C14"/>
  <c r="D13"/>
  <c r="C13"/>
  <c r="D12"/>
  <c r="C12"/>
  <c r="D11"/>
  <c r="C11"/>
  <c r="O10"/>
  <c r="N10"/>
  <c r="M10"/>
  <c r="L10"/>
  <c r="K10"/>
  <c r="D10"/>
  <c r="C10"/>
  <c r="O9"/>
  <c r="N9"/>
  <c r="M9"/>
  <c r="L9"/>
  <c r="K9"/>
  <c r="D9"/>
  <c r="C9"/>
  <c r="O8"/>
  <c r="N8"/>
  <c r="M8"/>
  <c r="L8"/>
  <c r="K8"/>
  <c r="D8"/>
  <c r="C8"/>
  <c r="O7"/>
  <c r="N7"/>
  <c r="M7"/>
  <c r="L7"/>
  <c r="K7"/>
  <c r="D7"/>
  <c r="C7"/>
  <c r="C4"/>
  <c r="O20" i="16"/>
  <c r="N20"/>
  <c r="M20"/>
  <c r="L20"/>
  <c r="K20"/>
  <c r="O19"/>
  <c r="N19"/>
  <c r="M19"/>
  <c r="L19"/>
  <c r="K19"/>
  <c r="O18"/>
  <c r="N18"/>
  <c r="M18"/>
  <c r="L18"/>
  <c r="K18"/>
  <c r="O17"/>
  <c r="N17"/>
  <c r="M17"/>
  <c r="L17"/>
  <c r="K17"/>
  <c r="L7"/>
  <c r="M7"/>
  <c r="N7"/>
  <c r="O7"/>
  <c r="L8"/>
  <c r="M8"/>
  <c r="N8"/>
  <c r="O8"/>
  <c r="L9"/>
  <c r="M9"/>
  <c r="N9"/>
  <c r="O9"/>
  <c r="L10"/>
  <c r="M10"/>
  <c r="N10"/>
  <c r="O10"/>
  <c r="K8"/>
  <c r="K9"/>
  <c r="K10"/>
  <c r="K7"/>
  <c r="F8"/>
  <c r="E10"/>
  <c r="E11"/>
  <c r="F11"/>
  <c r="G11" s="1"/>
  <c r="N10" i="8" s="1"/>
  <c r="E12" i="16"/>
  <c r="F12"/>
  <c r="G12" s="1"/>
  <c r="E13"/>
  <c r="F13"/>
  <c r="E14"/>
  <c r="F14"/>
  <c r="G14" s="1"/>
  <c r="N13" i="8" s="1"/>
  <c r="E15" i="16"/>
  <c r="F15"/>
  <c r="E16"/>
  <c r="F16"/>
  <c r="E17"/>
  <c r="F17"/>
  <c r="E18"/>
  <c r="F18"/>
  <c r="G18"/>
  <c r="N17" i="8" s="1"/>
  <c r="E19" i="16"/>
  <c r="F19"/>
  <c r="G19" s="1"/>
  <c r="N18" i="8" s="1"/>
  <c r="E20" i="16"/>
  <c r="F20"/>
  <c r="G20" s="1"/>
  <c r="E21"/>
  <c r="F21"/>
  <c r="E22"/>
  <c r="G22" s="1"/>
  <c r="N21" i="8" s="1"/>
  <c r="F22" i="16"/>
  <c r="E23"/>
  <c r="F23"/>
  <c r="E24"/>
  <c r="F24"/>
  <c r="E25"/>
  <c r="F25"/>
  <c r="E26"/>
  <c r="G26" s="1"/>
  <c r="N25" i="8" s="1"/>
  <c r="F26" i="16"/>
  <c r="E27"/>
  <c r="F27"/>
  <c r="G27" s="1"/>
  <c r="N26" i="8" s="1"/>
  <c r="E28" i="16"/>
  <c r="F28"/>
  <c r="G28" s="1"/>
  <c r="E29"/>
  <c r="F29"/>
  <c r="E30"/>
  <c r="F30"/>
  <c r="G30" s="1"/>
  <c r="N29" i="8" s="1"/>
  <c r="E31" i="16"/>
  <c r="F31"/>
  <c r="E32"/>
  <c r="F32"/>
  <c r="E33"/>
  <c r="F33"/>
  <c r="E34"/>
  <c r="F34"/>
  <c r="G34"/>
  <c r="N33" i="8" s="1"/>
  <c r="E35" i="16"/>
  <c r="F35"/>
  <c r="G35" s="1"/>
  <c r="N34" i="8" s="1"/>
  <c r="E36" i="16"/>
  <c r="F36"/>
  <c r="G36" s="1"/>
  <c r="E37"/>
  <c r="F37"/>
  <c r="E38"/>
  <c r="G38" s="1"/>
  <c r="N37" i="8" s="1"/>
  <c r="F38" i="16"/>
  <c r="E39"/>
  <c r="F39"/>
  <c r="E40"/>
  <c r="F40"/>
  <c r="E41"/>
  <c r="F41"/>
  <c r="E42"/>
  <c r="G42" s="1"/>
  <c r="N41" i="8" s="1"/>
  <c r="F42" i="16"/>
  <c r="E43"/>
  <c r="F43"/>
  <c r="G43" s="1"/>
  <c r="N42" i="8" s="1"/>
  <c r="E44" i="16"/>
  <c r="F44"/>
  <c r="G44" s="1"/>
  <c r="E45"/>
  <c r="F45"/>
  <c r="E46"/>
  <c r="F46"/>
  <c r="G46" s="1"/>
  <c r="N45" i="8" s="1"/>
  <c r="E47" i="16"/>
  <c r="F47"/>
  <c r="E48"/>
  <c r="F48"/>
  <c r="E49"/>
  <c r="F49"/>
  <c r="E50"/>
  <c r="F50"/>
  <c r="G50"/>
  <c r="N49" i="8" s="1"/>
  <c r="E51" i="16"/>
  <c r="F51"/>
  <c r="G51" s="1"/>
  <c r="N50" i="8" s="1"/>
  <c r="CT7" i="24"/>
  <c r="F7" i="16"/>
  <c r="L54" i="26"/>
  <c r="K54"/>
  <c r="J54"/>
  <c r="I54"/>
  <c r="H54"/>
  <c r="G54"/>
  <c r="F54"/>
  <c r="E54"/>
  <c r="D54"/>
  <c r="C54"/>
  <c r="M54" s="1"/>
  <c r="O54" s="1"/>
  <c r="B54"/>
  <c r="L53"/>
  <c r="K53"/>
  <c r="J53"/>
  <c r="I53"/>
  <c r="H53"/>
  <c r="G53"/>
  <c r="F53"/>
  <c r="E53"/>
  <c r="D53"/>
  <c r="C53"/>
  <c r="M53" s="1"/>
  <c r="O53" s="1"/>
  <c r="B53"/>
  <c r="L52"/>
  <c r="K52"/>
  <c r="J52"/>
  <c r="I52"/>
  <c r="H52"/>
  <c r="G52"/>
  <c r="F52"/>
  <c r="E52"/>
  <c r="D52"/>
  <c r="C52"/>
  <c r="M52" s="1"/>
  <c r="O52" s="1"/>
  <c r="B52"/>
  <c r="L51"/>
  <c r="K51"/>
  <c r="J51"/>
  <c r="I51"/>
  <c r="H51"/>
  <c r="G51"/>
  <c r="F51"/>
  <c r="E51"/>
  <c r="D51"/>
  <c r="C51"/>
  <c r="M51" s="1"/>
  <c r="O51" s="1"/>
  <c r="B51"/>
  <c r="L50"/>
  <c r="K50"/>
  <c r="J50"/>
  <c r="I50"/>
  <c r="H50"/>
  <c r="G50"/>
  <c r="F50"/>
  <c r="E50"/>
  <c r="D50"/>
  <c r="C50"/>
  <c r="M50" s="1"/>
  <c r="O50" s="1"/>
  <c r="B50"/>
  <c r="L49"/>
  <c r="K49"/>
  <c r="J49"/>
  <c r="I49"/>
  <c r="H49"/>
  <c r="G49"/>
  <c r="F49"/>
  <c r="E49"/>
  <c r="D49"/>
  <c r="C49"/>
  <c r="M49" s="1"/>
  <c r="O49" s="1"/>
  <c r="B49"/>
  <c r="L48"/>
  <c r="K48"/>
  <c r="J48"/>
  <c r="I48"/>
  <c r="H48"/>
  <c r="G48"/>
  <c r="F48"/>
  <c r="E48"/>
  <c r="D48"/>
  <c r="C48"/>
  <c r="M48" s="1"/>
  <c r="O48" s="1"/>
  <c r="B48"/>
  <c r="L47"/>
  <c r="K47"/>
  <c r="J47"/>
  <c r="I47"/>
  <c r="H47"/>
  <c r="G47"/>
  <c r="F47"/>
  <c r="E47"/>
  <c r="D47"/>
  <c r="C47"/>
  <c r="M47" s="1"/>
  <c r="O47" s="1"/>
  <c r="B47"/>
  <c r="L46"/>
  <c r="K46"/>
  <c r="J46"/>
  <c r="I46"/>
  <c r="H46"/>
  <c r="G46"/>
  <c r="F46"/>
  <c r="E46"/>
  <c r="D46"/>
  <c r="C46"/>
  <c r="M46" s="1"/>
  <c r="O46" s="1"/>
  <c r="B46"/>
  <c r="L45"/>
  <c r="K45"/>
  <c r="J45"/>
  <c r="I45"/>
  <c r="H45"/>
  <c r="G45"/>
  <c r="F45"/>
  <c r="E45"/>
  <c r="D45"/>
  <c r="C45"/>
  <c r="M45" s="1"/>
  <c r="O45" s="1"/>
  <c r="B45"/>
  <c r="L44"/>
  <c r="K44"/>
  <c r="J44"/>
  <c r="I44"/>
  <c r="H44"/>
  <c r="G44"/>
  <c r="F44"/>
  <c r="E44"/>
  <c r="D44"/>
  <c r="C44"/>
  <c r="M44" s="1"/>
  <c r="O44" s="1"/>
  <c r="B44"/>
  <c r="L43"/>
  <c r="K43"/>
  <c r="J43"/>
  <c r="I43"/>
  <c r="H43"/>
  <c r="G43"/>
  <c r="F43"/>
  <c r="E43"/>
  <c r="D43"/>
  <c r="C43"/>
  <c r="M43" s="1"/>
  <c r="O43" s="1"/>
  <c r="B43"/>
  <c r="L42"/>
  <c r="K42"/>
  <c r="J42"/>
  <c r="I42"/>
  <c r="H42"/>
  <c r="G42"/>
  <c r="F42"/>
  <c r="E42"/>
  <c r="D42"/>
  <c r="C42"/>
  <c r="M42" s="1"/>
  <c r="O42" s="1"/>
  <c r="B42"/>
  <c r="L41"/>
  <c r="K41"/>
  <c r="J41"/>
  <c r="I41"/>
  <c r="H41"/>
  <c r="G41"/>
  <c r="F41"/>
  <c r="E41"/>
  <c r="D41"/>
  <c r="C41"/>
  <c r="M41" s="1"/>
  <c r="O41" s="1"/>
  <c r="B41"/>
  <c r="L40"/>
  <c r="K40"/>
  <c r="J40"/>
  <c r="I40"/>
  <c r="H40"/>
  <c r="G40"/>
  <c r="F40"/>
  <c r="E40"/>
  <c r="D40"/>
  <c r="C40"/>
  <c r="M40" s="1"/>
  <c r="O40" s="1"/>
  <c r="B40"/>
  <c r="L39"/>
  <c r="K39"/>
  <c r="J39"/>
  <c r="I39"/>
  <c r="H39"/>
  <c r="G39"/>
  <c r="F39"/>
  <c r="E39"/>
  <c r="D39"/>
  <c r="C39"/>
  <c r="M39" s="1"/>
  <c r="O39" s="1"/>
  <c r="B39"/>
  <c r="L38"/>
  <c r="K38"/>
  <c r="J38"/>
  <c r="I38"/>
  <c r="H38"/>
  <c r="G38"/>
  <c r="F38"/>
  <c r="E38"/>
  <c r="D38"/>
  <c r="C38"/>
  <c r="M38" s="1"/>
  <c r="O38" s="1"/>
  <c r="B38"/>
  <c r="L37"/>
  <c r="K37"/>
  <c r="J37"/>
  <c r="I37"/>
  <c r="H37"/>
  <c r="G37"/>
  <c r="F37"/>
  <c r="E37"/>
  <c r="D37"/>
  <c r="C37"/>
  <c r="M37" s="1"/>
  <c r="O37" s="1"/>
  <c r="B37"/>
  <c r="L36"/>
  <c r="K36"/>
  <c r="J36"/>
  <c r="I36"/>
  <c r="H36"/>
  <c r="G36"/>
  <c r="F36"/>
  <c r="E36"/>
  <c r="D36"/>
  <c r="C36"/>
  <c r="M36" s="1"/>
  <c r="O36" s="1"/>
  <c r="B36"/>
  <c r="L35"/>
  <c r="K35"/>
  <c r="J35"/>
  <c r="I35"/>
  <c r="H35"/>
  <c r="G35"/>
  <c r="F35"/>
  <c r="E35"/>
  <c r="D35"/>
  <c r="C35"/>
  <c r="M35" s="1"/>
  <c r="O35" s="1"/>
  <c r="B35"/>
  <c r="L34"/>
  <c r="K34"/>
  <c r="J34"/>
  <c r="I34"/>
  <c r="H34"/>
  <c r="G34"/>
  <c r="F34"/>
  <c r="E34"/>
  <c r="D34"/>
  <c r="C34"/>
  <c r="M34" s="1"/>
  <c r="O34" s="1"/>
  <c r="B34"/>
  <c r="L33"/>
  <c r="K33"/>
  <c r="J33"/>
  <c r="I33"/>
  <c r="H33"/>
  <c r="G33"/>
  <c r="F33"/>
  <c r="E33"/>
  <c r="D33"/>
  <c r="C33"/>
  <c r="M33" s="1"/>
  <c r="O33" s="1"/>
  <c r="B33"/>
  <c r="L32"/>
  <c r="K32"/>
  <c r="J32"/>
  <c r="I32"/>
  <c r="H32"/>
  <c r="G32"/>
  <c r="F32"/>
  <c r="E32"/>
  <c r="D32"/>
  <c r="C32"/>
  <c r="M32" s="1"/>
  <c r="O32" s="1"/>
  <c r="B32"/>
  <c r="L31"/>
  <c r="K31"/>
  <c r="J31"/>
  <c r="I31"/>
  <c r="H31"/>
  <c r="G31"/>
  <c r="F31"/>
  <c r="E31"/>
  <c r="D31"/>
  <c r="C31"/>
  <c r="M31" s="1"/>
  <c r="O31" s="1"/>
  <c r="B31"/>
  <c r="L30"/>
  <c r="K30"/>
  <c r="J30"/>
  <c r="I30"/>
  <c r="H30"/>
  <c r="G30"/>
  <c r="F30"/>
  <c r="E30"/>
  <c r="D30"/>
  <c r="C30"/>
  <c r="M30" s="1"/>
  <c r="O30" s="1"/>
  <c r="B30"/>
  <c r="L29"/>
  <c r="K29"/>
  <c r="J29"/>
  <c r="I29"/>
  <c r="H29"/>
  <c r="G29"/>
  <c r="F29"/>
  <c r="E29"/>
  <c r="D29"/>
  <c r="C29"/>
  <c r="M29" s="1"/>
  <c r="O29" s="1"/>
  <c r="B29"/>
  <c r="L28"/>
  <c r="K28"/>
  <c r="J28"/>
  <c r="I28"/>
  <c r="H28"/>
  <c r="G28"/>
  <c r="F28"/>
  <c r="E28"/>
  <c r="D28"/>
  <c r="C28"/>
  <c r="M28" s="1"/>
  <c r="O28" s="1"/>
  <c r="B28"/>
  <c r="L27"/>
  <c r="K27"/>
  <c r="J27"/>
  <c r="I27"/>
  <c r="H27"/>
  <c r="G27"/>
  <c r="F27"/>
  <c r="E27"/>
  <c r="D27"/>
  <c r="C27"/>
  <c r="B27"/>
  <c r="L26"/>
  <c r="K26"/>
  <c r="J26"/>
  <c r="I26"/>
  <c r="H26"/>
  <c r="G26"/>
  <c r="F26"/>
  <c r="E26"/>
  <c r="D26"/>
  <c r="C26"/>
  <c r="B26"/>
  <c r="L25"/>
  <c r="K25"/>
  <c r="J25"/>
  <c r="I25"/>
  <c r="H25"/>
  <c r="G25"/>
  <c r="F25"/>
  <c r="E25"/>
  <c r="D25"/>
  <c r="C25"/>
  <c r="B25"/>
  <c r="L24"/>
  <c r="K24"/>
  <c r="J24"/>
  <c r="I24"/>
  <c r="H24"/>
  <c r="G24"/>
  <c r="F24"/>
  <c r="E24"/>
  <c r="D24"/>
  <c r="C24"/>
  <c r="M24" s="1"/>
  <c r="O24" s="1"/>
  <c r="B24"/>
  <c r="L23"/>
  <c r="K23"/>
  <c r="J23"/>
  <c r="I23"/>
  <c r="H23"/>
  <c r="G23"/>
  <c r="F23"/>
  <c r="E23"/>
  <c r="D23"/>
  <c r="C23"/>
  <c r="B23"/>
  <c r="L22"/>
  <c r="K22"/>
  <c r="J22"/>
  <c r="I22"/>
  <c r="H22"/>
  <c r="G22"/>
  <c r="F22"/>
  <c r="E22"/>
  <c r="D22"/>
  <c r="C22"/>
  <c r="B22"/>
  <c r="L21"/>
  <c r="K21"/>
  <c r="J21"/>
  <c r="I21"/>
  <c r="H21"/>
  <c r="G21"/>
  <c r="F21"/>
  <c r="E21"/>
  <c r="D21"/>
  <c r="C21"/>
  <c r="B21"/>
  <c r="L20"/>
  <c r="K20"/>
  <c r="J20"/>
  <c r="I20"/>
  <c r="H20"/>
  <c r="G20"/>
  <c r="F20"/>
  <c r="E20"/>
  <c r="D20"/>
  <c r="C20"/>
  <c r="M20" s="1"/>
  <c r="O20" s="1"/>
  <c r="B20"/>
  <c r="L19"/>
  <c r="K19"/>
  <c r="J19"/>
  <c r="I19"/>
  <c r="H19"/>
  <c r="G19"/>
  <c r="F19"/>
  <c r="E19"/>
  <c r="D19"/>
  <c r="C19"/>
  <c r="B19"/>
  <c r="L18"/>
  <c r="K18"/>
  <c r="J18"/>
  <c r="I18"/>
  <c r="H18"/>
  <c r="G18"/>
  <c r="F18"/>
  <c r="E18"/>
  <c r="D18"/>
  <c r="C18"/>
  <c r="B18"/>
  <c r="L17"/>
  <c r="K17"/>
  <c r="J17"/>
  <c r="I17"/>
  <c r="H17"/>
  <c r="G17"/>
  <c r="F17"/>
  <c r="E17"/>
  <c r="D17"/>
  <c r="C17"/>
  <c r="B17"/>
  <c r="L16"/>
  <c r="K16"/>
  <c r="J16"/>
  <c r="I16"/>
  <c r="H16"/>
  <c r="G16"/>
  <c r="F16"/>
  <c r="E16"/>
  <c r="D16"/>
  <c r="C16"/>
  <c r="M16" s="1"/>
  <c r="O16" s="1"/>
  <c r="B16"/>
  <c r="L15"/>
  <c r="K15"/>
  <c r="J15"/>
  <c r="I15"/>
  <c r="H15"/>
  <c r="G15"/>
  <c r="F15"/>
  <c r="E15"/>
  <c r="D15"/>
  <c r="C15"/>
  <c r="B15"/>
  <c r="L14"/>
  <c r="K14"/>
  <c r="J14"/>
  <c r="I14"/>
  <c r="H14"/>
  <c r="G14"/>
  <c r="F14"/>
  <c r="E14"/>
  <c r="D14"/>
  <c r="C14"/>
  <c r="B14"/>
  <c r="L13"/>
  <c r="K13"/>
  <c r="J13"/>
  <c r="I13"/>
  <c r="H13"/>
  <c r="G13"/>
  <c r="F13"/>
  <c r="E13"/>
  <c r="D13"/>
  <c r="C13"/>
  <c r="B13"/>
  <c r="L12"/>
  <c r="K12"/>
  <c r="J12"/>
  <c r="I12"/>
  <c r="H12"/>
  <c r="G12"/>
  <c r="F12"/>
  <c r="E12"/>
  <c r="D12"/>
  <c r="C12"/>
  <c r="B12"/>
  <c r="L11"/>
  <c r="K11"/>
  <c r="J11"/>
  <c r="I11"/>
  <c r="H11"/>
  <c r="G11"/>
  <c r="F11"/>
  <c r="E11"/>
  <c r="D11"/>
  <c r="C11"/>
  <c r="B11"/>
  <c r="L10"/>
  <c r="K10"/>
  <c r="J10"/>
  <c r="I10"/>
  <c r="H10"/>
  <c r="G10"/>
  <c r="F10"/>
  <c r="E10"/>
  <c r="D10"/>
  <c r="C10"/>
  <c r="B10"/>
  <c r="B4"/>
  <c r="M1"/>
  <c r="BB13" i="11"/>
  <c r="BB14"/>
  <c r="BB15"/>
  <c r="BB16"/>
  <c r="BB17"/>
  <c r="BB18"/>
  <c r="BB19"/>
  <c r="BB20"/>
  <c r="BB21"/>
  <c r="BB22"/>
  <c r="BB23"/>
  <c r="BB24"/>
  <c r="BB25"/>
  <c r="BB26"/>
  <c r="BB27"/>
  <c r="BB28"/>
  <c r="BB29"/>
  <c r="BB30"/>
  <c r="BB31"/>
  <c r="BB32"/>
  <c r="BB33"/>
  <c r="BB34"/>
  <c r="BB35"/>
  <c r="BB36"/>
  <c r="BB37"/>
  <c r="BB38"/>
  <c r="BB39"/>
  <c r="BB40"/>
  <c r="BB41"/>
  <c r="BB42"/>
  <c r="BB43"/>
  <c r="BB44"/>
  <c r="BB45"/>
  <c r="BB46"/>
  <c r="BB47"/>
  <c r="BB48"/>
  <c r="BB49"/>
  <c r="BB50"/>
  <c r="BB51"/>
  <c r="BB52"/>
  <c r="BB53"/>
  <c r="BB54"/>
  <c r="BF11"/>
  <c r="BG11" s="1"/>
  <c r="E8" i="16" s="1"/>
  <c r="BH11" i="11"/>
  <c r="BI11" s="1"/>
  <c r="E8" i="27" s="1"/>
  <c r="G8" s="1"/>
  <c r="O7" i="8" s="1"/>
  <c r="BJ11" i="11"/>
  <c r="BK11"/>
  <c r="BL11"/>
  <c r="BM11"/>
  <c r="BN11"/>
  <c r="BO11"/>
  <c r="BF12"/>
  <c r="BG12" s="1"/>
  <c r="BH12"/>
  <c r="BI12" s="1"/>
  <c r="E9" i="27" s="1"/>
  <c r="BJ12" i="11"/>
  <c r="BK12" s="1"/>
  <c r="E9" i="28" s="1"/>
  <c r="BL12" i="11"/>
  <c r="BM12" s="1"/>
  <c r="E9" i="29" s="1"/>
  <c r="BN12" i="11"/>
  <c r="BO12" s="1"/>
  <c r="E9" i="30" s="1"/>
  <c r="BF13" i="11"/>
  <c r="BG13"/>
  <c r="BH13"/>
  <c r="BI13"/>
  <c r="BJ13"/>
  <c r="BK13"/>
  <c r="BL13"/>
  <c r="BM13"/>
  <c r="BN13"/>
  <c r="BO13"/>
  <c r="BF14"/>
  <c r="BG14"/>
  <c r="BH14"/>
  <c r="BI14"/>
  <c r="BJ14"/>
  <c r="BK14"/>
  <c r="BL14"/>
  <c r="BM14"/>
  <c r="BN14"/>
  <c r="BO14"/>
  <c r="BF15"/>
  <c r="BG15"/>
  <c r="BH15"/>
  <c r="BI15"/>
  <c r="BJ15"/>
  <c r="BK15"/>
  <c r="BL15"/>
  <c r="BM15"/>
  <c r="BN15"/>
  <c r="BO15"/>
  <c r="BF16"/>
  <c r="BG16"/>
  <c r="BH16"/>
  <c r="BI16"/>
  <c r="BJ16"/>
  <c r="BK16"/>
  <c r="BL16"/>
  <c r="BM16"/>
  <c r="BN16"/>
  <c r="BO16"/>
  <c r="BF17"/>
  <c r="BG17"/>
  <c r="BH17"/>
  <c r="BI17"/>
  <c r="BJ17"/>
  <c r="BK17"/>
  <c r="BL17"/>
  <c r="BM17"/>
  <c r="BN17"/>
  <c r="BO17"/>
  <c r="BF18"/>
  <c r="BG18"/>
  <c r="BH18"/>
  <c r="BI18"/>
  <c r="BJ18"/>
  <c r="BK18"/>
  <c r="BL18"/>
  <c r="BM18"/>
  <c r="BN18"/>
  <c r="BO18"/>
  <c r="BF19"/>
  <c r="BG19"/>
  <c r="BH19"/>
  <c r="BI19"/>
  <c r="BJ19"/>
  <c r="BK19"/>
  <c r="BL19"/>
  <c r="BM19"/>
  <c r="BN19"/>
  <c r="BO19"/>
  <c r="BF20"/>
  <c r="BG20"/>
  <c r="BH20"/>
  <c r="BI20"/>
  <c r="BJ20"/>
  <c r="BK20"/>
  <c r="BL20"/>
  <c r="BM20"/>
  <c r="BN20"/>
  <c r="BO20"/>
  <c r="BF21"/>
  <c r="BG21"/>
  <c r="BH21"/>
  <c r="BI21"/>
  <c r="BJ21"/>
  <c r="BK21"/>
  <c r="BL21"/>
  <c r="BM21"/>
  <c r="BN21"/>
  <c r="BO21"/>
  <c r="BF22"/>
  <c r="BG22"/>
  <c r="BH22"/>
  <c r="BI22"/>
  <c r="BJ22"/>
  <c r="BK22"/>
  <c r="BL22"/>
  <c r="BM22"/>
  <c r="BN22"/>
  <c r="BO22"/>
  <c r="BF23"/>
  <c r="BG23"/>
  <c r="BH23"/>
  <c r="BI23"/>
  <c r="BJ23"/>
  <c r="BK23"/>
  <c r="BL23"/>
  <c r="BM23"/>
  <c r="BN23"/>
  <c r="BO23"/>
  <c r="BF24"/>
  <c r="BG24"/>
  <c r="BH24"/>
  <c r="BI24"/>
  <c r="BJ24"/>
  <c r="BK24"/>
  <c r="BL24"/>
  <c r="BM24"/>
  <c r="BN24"/>
  <c r="BO24"/>
  <c r="BF25"/>
  <c r="BG25"/>
  <c r="BH25"/>
  <c r="BI25"/>
  <c r="BJ25"/>
  <c r="BK25"/>
  <c r="BL25"/>
  <c r="BM25"/>
  <c r="BN25"/>
  <c r="BO25"/>
  <c r="BF26"/>
  <c r="BG26"/>
  <c r="BH26"/>
  <c r="BI26"/>
  <c r="BJ26"/>
  <c r="BK26"/>
  <c r="BL26"/>
  <c r="BM26"/>
  <c r="BN26"/>
  <c r="BO26"/>
  <c r="BF27"/>
  <c r="BG27"/>
  <c r="BH27"/>
  <c r="BI27"/>
  <c r="BJ27"/>
  <c r="BK27"/>
  <c r="BL27"/>
  <c r="BM27"/>
  <c r="BN27"/>
  <c r="BO27"/>
  <c r="BF28"/>
  <c r="BG28"/>
  <c r="BP28" s="1"/>
  <c r="BH28"/>
  <c r="BI28"/>
  <c r="BJ28"/>
  <c r="BK28"/>
  <c r="BL28"/>
  <c r="BM28"/>
  <c r="BN28"/>
  <c r="BO28"/>
  <c r="BF29"/>
  <c r="BG29"/>
  <c r="BH29"/>
  <c r="BI29"/>
  <c r="BJ29"/>
  <c r="BK29"/>
  <c r="BL29"/>
  <c r="BM29"/>
  <c r="BN29"/>
  <c r="BO29"/>
  <c r="BF30"/>
  <c r="BG30"/>
  <c r="BP30" s="1"/>
  <c r="BH30"/>
  <c r="BI30"/>
  <c r="BJ30"/>
  <c r="BK30"/>
  <c r="BL30"/>
  <c r="BM30"/>
  <c r="BN30"/>
  <c r="BO30"/>
  <c r="BF31"/>
  <c r="BG31"/>
  <c r="BH31"/>
  <c r="BI31"/>
  <c r="BJ31"/>
  <c r="BK31"/>
  <c r="BL31"/>
  <c r="BM31"/>
  <c r="BN31"/>
  <c r="BO31"/>
  <c r="BF32"/>
  <c r="BG32"/>
  <c r="BP32" s="1"/>
  <c r="BH32"/>
  <c r="BI32"/>
  <c r="BJ32"/>
  <c r="BK32"/>
  <c r="BL32"/>
  <c r="BM32"/>
  <c r="BN32"/>
  <c r="BO32"/>
  <c r="BF33"/>
  <c r="BG33"/>
  <c r="BH33"/>
  <c r="BI33"/>
  <c r="BJ33"/>
  <c r="BK33"/>
  <c r="BL33"/>
  <c r="BM33"/>
  <c r="BN33"/>
  <c r="BO33"/>
  <c r="BF34"/>
  <c r="BG34"/>
  <c r="BP34" s="1"/>
  <c r="BH34"/>
  <c r="BI34"/>
  <c r="BJ34"/>
  <c r="BK34"/>
  <c r="BL34"/>
  <c r="BM34"/>
  <c r="BN34"/>
  <c r="BO34"/>
  <c r="BF35"/>
  <c r="BG35"/>
  <c r="BH35"/>
  <c r="BI35"/>
  <c r="BJ35"/>
  <c r="BK35"/>
  <c r="BL35"/>
  <c r="BM35"/>
  <c r="BN35"/>
  <c r="BO35"/>
  <c r="BF36"/>
  <c r="BG36"/>
  <c r="BP36" s="1"/>
  <c r="BH36"/>
  <c r="BI36"/>
  <c r="BJ36"/>
  <c r="BK36"/>
  <c r="BL36"/>
  <c r="BM36"/>
  <c r="BN36"/>
  <c r="BO36"/>
  <c r="BF37"/>
  <c r="BG37"/>
  <c r="BH37"/>
  <c r="BI37"/>
  <c r="BJ37"/>
  <c r="BK37"/>
  <c r="BL37"/>
  <c r="BM37"/>
  <c r="BN37"/>
  <c r="BO37"/>
  <c r="BF38"/>
  <c r="BG38"/>
  <c r="BP38" s="1"/>
  <c r="BH38"/>
  <c r="BI38"/>
  <c r="BJ38"/>
  <c r="BK38"/>
  <c r="BL38"/>
  <c r="BM38"/>
  <c r="BN38"/>
  <c r="BO38"/>
  <c r="BF39"/>
  <c r="BG39"/>
  <c r="BH39"/>
  <c r="BI39"/>
  <c r="BJ39"/>
  <c r="BK39"/>
  <c r="BL39"/>
  <c r="BM39"/>
  <c r="BN39"/>
  <c r="BO39"/>
  <c r="BF40"/>
  <c r="BG40"/>
  <c r="BP40" s="1"/>
  <c r="BH40"/>
  <c r="BI40"/>
  <c r="BJ40"/>
  <c r="BK40"/>
  <c r="BL40"/>
  <c r="BM40"/>
  <c r="BN40"/>
  <c r="BO40"/>
  <c r="BF41"/>
  <c r="BG41"/>
  <c r="BH41"/>
  <c r="BI41"/>
  <c r="BJ41"/>
  <c r="BK41"/>
  <c r="BL41"/>
  <c r="BM41"/>
  <c r="BN41"/>
  <c r="BO41"/>
  <c r="BF42"/>
  <c r="BG42"/>
  <c r="BP42" s="1"/>
  <c r="BH42"/>
  <c r="BI42"/>
  <c r="BJ42"/>
  <c r="BK42"/>
  <c r="BL42"/>
  <c r="BM42"/>
  <c r="BN42"/>
  <c r="BO42"/>
  <c r="BF43"/>
  <c r="BG43"/>
  <c r="BH43"/>
  <c r="BI43"/>
  <c r="BJ43"/>
  <c r="BK43"/>
  <c r="BL43"/>
  <c r="BM43"/>
  <c r="BN43"/>
  <c r="BO43"/>
  <c r="BF44"/>
  <c r="BG44"/>
  <c r="BP44" s="1"/>
  <c r="BH44"/>
  <c r="BI44"/>
  <c r="BJ44"/>
  <c r="BK44"/>
  <c r="BL44"/>
  <c r="BM44"/>
  <c r="BN44"/>
  <c r="BO44"/>
  <c r="BF45"/>
  <c r="BG45"/>
  <c r="BH45"/>
  <c r="BI45"/>
  <c r="BJ45"/>
  <c r="BK45"/>
  <c r="BL45"/>
  <c r="BM45"/>
  <c r="BN45"/>
  <c r="BO45"/>
  <c r="BF46"/>
  <c r="BG46"/>
  <c r="BP46" s="1"/>
  <c r="BH46"/>
  <c r="BI46"/>
  <c r="BJ46"/>
  <c r="BK46"/>
  <c r="BL46"/>
  <c r="BM46"/>
  <c r="BN46"/>
  <c r="BO46"/>
  <c r="BF47"/>
  <c r="BG47"/>
  <c r="BH47"/>
  <c r="BI47"/>
  <c r="BJ47"/>
  <c r="BK47"/>
  <c r="BL47"/>
  <c r="BM47"/>
  <c r="BN47"/>
  <c r="BO47"/>
  <c r="BF48"/>
  <c r="BG48"/>
  <c r="BP48" s="1"/>
  <c r="BH48"/>
  <c r="BI48"/>
  <c r="BJ48"/>
  <c r="BK48"/>
  <c r="BL48"/>
  <c r="BM48"/>
  <c r="BN48"/>
  <c r="BO48"/>
  <c r="BF49"/>
  <c r="BG49"/>
  <c r="BH49"/>
  <c r="BI49"/>
  <c r="BJ49"/>
  <c r="BK49"/>
  <c r="BL49"/>
  <c r="BM49"/>
  <c r="BN49"/>
  <c r="BO49"/>
  <c r="BF50"/>
  <c r="BG50"/>
  <c r="BP50" s="1"/>
  <c r="BH50"/>
  <c r="BI50"/>
  <c r="BJ50"/>
  <c r="BK50"/>
  <c r="BL50"/>
  <c r="BM50"/>
  <c r="BN50"/>
  <c r="BO50"/>
  <c r="BF51"/>
  <c r="BG51"/>
  <c r="BH51"/>
  <c r="BI51"/>
  <c r="BJ51"/>
  <c r="BK51"/>
  <c r="BL51"/>
  <c r="BM51"/>
  <c r="BN51"/>
  <c r="BO51"/>
  <c r="BF52"/>
  <c r="BG52"/>
  <c r="BP52" s="1"/>
  <c r="BH52"/>
  <c r="BI52"/>
  <c r="BJ52"/>
  <c r="BK52"/>
  <c r="BL52"/>
  <c r="BM52"/>
  <c r="BN52"/>
  <c r="BO52"/>
  <c r="BF53"/>
  <c r="BG53"/>
  <c r="BH53"/>
  <c r="BI53"/>
  <c r="BJ53"/>
  <c r="BK53"/>
  <c r="BL53"/>
  <c r="BM53"/>
  <c r="BN53"/>
  <c r="BO53"/>
  <c r="BF54"/>
  <c r="BG54"/>
  <c r="BP54" s="1"/>
  <c r="BH54"/>
  <c r="BI54"/>
  <c r="BJ54"/>
  <c r="BK54"/>
  <c r="BL54"/>
  <c r="BM54"/>
  <c r="BN54"/>
  <c r="BO54"/>
  <c r="BO10"/>
  <c r="BM10"/>
  <c r="BK10"/>
  <c r="BP13"/>
  <c r="BQ13" s="1"/>
  <c r="BP14"/>
  <c r="BP15"/>
  <c r="BQ15" s="1"/>
  <c r="BP16"/>
  <c r="BP17"/>
  <c r="BQ17" s="1"/>
  <c r="BP18"/>
  <c r="BP19"/>
  <c r="BQ19" s="1"/>
  <c r="BP20"/>
  <c r="BP21"/>
  <c r="BQ21" s="1"/>
  <c r="BP22"/>
  <c r="BP23"/>
  <c r="BQ23" s="1"/>
  <c r="BP24"/>
  <c r="BP25"/>
  <c r="BQ25" s="1"/>
  <c r="BP26"/>
  <c r="BP27"/>
  <c r="BQ27" s="1"/>
  <c r="BP29"/>
  <c r="BQ29" s="1"/>
  <c r="BP31"/>
  <c r="BQ31" s="1"/>
  <c r="BP33"/>
  <c r="BQ33" s="1"/>
  <c r="BP35"/>
  <c r="BQ35" s="1"/>
  <c r="BP37"/>
  <c r="BQ37" s="1"/>
  <c r="BP39"/>
  <c r="BQ39" s="1"/>
  <c r="BP41"/>
  <c r="BQ41" s="1"/>
  <c r="BP43"/>
  <c r="BQ43" s="1"/>
  <c r="BP45"/>
  <c r="BQ45" s="1"/>
  <c r="BP47"/>
  <c r="BQ47" s="1"/>
  <c r="BP49"/>
  <c r="BQ49" s="1"/>
  <c r="BP51"/>
  <c r="BQ51" s="1"/>
  <c r="BP53"/>
  <c r="BQ53" s="1"/>
  <c r="BN10"/>
  <c r="BL10"/>
  <c r="BJ10"/>
  <c r="BH10"/>
  <c r="BI10" s="1"/>
  <c r="E7" i="27" s="1"/>
  <c r="BF10" i="11"/>
  <c r="BG10" s="1"/>
  <c r="E7" i="16" s="1"/>
  <c r="BR13" i="11"/>
  <c r="BC13" s="1"/>
  <c r="BQ14"/>
  <c r="BR14"/>
  <c r="BC14" s="1"/>
  <c r="BR15"/>
  <c r="BC15" s="1"/>
  <c r="BQ16"/>
  <c r="BR16"/>
  <c r="BC16" s="1"/>
  <c r="BR17"/>
  <c r="BC17" s="1"/>
  <c r="BQ18"/>
  <c r="BR18"/>
  <c r="BC18" s="1"/>
  <c r="BR19"/>
  <c r="BC19" s="1"/>
  <c r="BQ20"/>
  <c r="BR20"/>
  <c r="BC20" s="1"/>
  <c r="BR21"/>
  <c r="BC21" s="1"/>
  <c r="BQ22"/>
  <c r="BR22"/>
  <c r="BC22" s="1"/>
  <c r="BR23"/>
  <c r="BC23" s="1"/>
  <c r="BQ24"/>
  <c r="BR24"/>
  <c r="BC24" s="1"/>
  <c r="BR25"/>
  <c r="BC25" s="1"/>
  <c r="BQ26"/>
  <c r="BR26"/>
  <c r="BC26" s="1"/>
  <c r="BR27"/>
  <c r="BC27" s="1"/>
  <c r="BR29"/>
  <c r="BC29" s="1"/>
  <c r="BR31"/>
  <c r="BC31" s="1"/>
  <c r="BR33"/>
  <c r="BC33" s="1"/>
  <c r="BR35"/>
  <c r="BC35" s="1"/>
  <c r="BR37"/>
  <c r="BC37" s="1"/>
  <c r="BR39"/>
  <c r="BC39" s="1"/>
  <c r="BR41"/>
  <c r="BC41" s="1"/>
  <c r="BR43"/>
  <c r="BC43" s="1"/>
  <c r="BR45"/>
  <c r="BC45" s="1"/>
  <c r="BR47"/>
  <c r="BC47" s="1"/>
  <c r="BR49"/>
  <c r="BC49" s="1"/>
  <c r="BR51"/>
  <c r="BC51" s="1"/>
  <c r="BR53"/>
  <c r="BC53" s="1"/>
  <c r="CL14" i="24"/>
  <c r="CL15"/>
  <c r="CL16"/>
  <c r="CL17"/>
  <c r="CL18"/>
  <c r="CL19"/>
  <c r="CL20"/>
  <c r="CL21"/>
  <c r="CL22"/>
  <c r="CL23"/>
  <c r="CL24"/>
  <c r="CL25"/>
  <c r="CL26"/>
  <c r="CL27"/>
  <c r="CL28"/>
  <c r="CL29"/>
  <c r="CL30"/>
  <c r="CL31"/>
  <c r="CL32"/>
  <c r="CL33"/>
  <c r="CL34"/>
  <c r="CL35"/>
  <c r="CL36"/>
  <c r="CL37"/>
  <c r="CL38"/>
  <c r="CL39"/>
  <c r="CL40"/>
  <c r="CL41"/>
  <c r="CL42"/>
  <c r="CL43"/>
  <c r="CL44"/>
  <c r="CL45"/>
  <c r="CL46"/>
  <c r="CL47"/>
  <c r="CL48"/>
  <c r="CL49"/>
  <c r="CL50"/>
  <c r="CL51"/>
  <c r="CL8"/>
  <c r="CL12"/>
  <c r="CL13"/>
  <c r="CL7"/>
  <c r="DJ8"/>
  <c r="DK8" s="1"/>
  <c r="CI8" s="1"/>
  <c r="DL8"/>
  <c r="DM8" s="1"/>
  <c r="CJ8" s="1"/>
  <c r="DJ9"/>
  <c r="DK9" s="1"/>
  <c r="CI9" s="1"/>
  <c r="DL9"/>
  <c r="DM9" s="1"/>
  <c r="CJ9" s="1"/>
  <c r="DJ10"/>
  <c r="DK10" s="1"/>
  <c r="DL10"/>
  <c r="DM10" s="1"/>
  <c r="CJ10" s="1"/>
  <c r="DJ11"/>
  <c r="DK11" s="1"/>
  <c r="CI11" s="1"/>
  <c r="DL11"/>
  <c r="DM11" s="1"/>
  <c r="CJ11" s="1"/>
  <c r="DJ12"/>
  <c r="DK12" s="1"/>
  <c r="DL12"/>
  <c r="DM12" s="1"/>
  <c r="CJ12" s="1"/>
  <c r="DJ13"/>
  <c r="DK13" s="1"/>
  <c r="CI13" s="1"/>
  <c r="DL13"/>
  <c r="DM13" s="1"/>
  <c r="CJ13" s="1"/>
  <c r="DJ14"/>
  <c r="DK14" s="1"/>
  <c r="DL14"/>
  <c r="DM14" s="1"/>
  <c r="CJ14" s="1"/>
  <c r="DJ15"/>
  <c r="DK15" s="1"/>
  <c r="CI15" s="1"/>
  <c r="DL15"/>
  <c r="DM15" s="1"/>
  <c r="CJ15" s="1"/>
  <c r="DJ16"/>
  <c r="DK16" s="1"/>
  <c r="DL16"/>
  <c r="DM16" s="1"/>
  <c r="CJ16" s="1"/>
  <c r="DJ17"/>
  <c r="DK17" s="1"/>
  <c r="CI17" s="1"/>
  <c r="DL17"/>
  <c r="DM17" s="1"/>
  <c r="CJ17" s="1"/>
  <c r="DJ18"/>
  <c r="DK18" s="1"/>
  <c r="DL18"/>
  <c r="DM18" s="1"/>
  <c r="CJ18" s="1"/>
  <c r="DJ19"/>
  <c r="DK19" s="1"/>
  <c r="CI19" s="1"/>
  <c r="DL19"/>
  <c r="DM19" s="1"/>
  <c r="CJ19" s="1"/>
  <c r="DJ20"/>
  <c r="DK20" s="1"/>
  <c r="DL20"/>
  <c r="DM20" s="1"/>
  <c r="CJ20" s="1"/>
  <c r="DJ21"/>
  <c r="DK21" s="1"/>
  <c r="CI21" s="1"/>
  <c r="DL21"/>
  <c r="DM21" s="1"/>
  <c r="CJ21" s="1"/>
  <c r="DJ22"/>
  <c r="DK22" s="1"/>
  <c r="DL22"/>
  <c r="DM22" s="1"/>
  <c r="CJ22" s="1"/>
  <c r="DJ23"/>
  <c r="DK23" s="1"/>
  <c r="CI23" s="1"/>
  <c r="DL23"/>
  <c r="DM23" s="1"/>
  <c r="CJ23" s="1"/>
  <c r="DJ24"/>
  <c r="DK24" s="1"/>
  <c r="DL24"/>
  <c r="DM24" s="1"/>
  <c r="CJ24" s="1"/>
  <c r="DJ25"/>
  <c r="DK25" s="1"/>
  <c r="CI25" s="1"/>
  <c r="DL25"/>
  <c r="DM25" s="1"/>
  <c r="CJ25" s="1"/>
  <c r="DJ26"/>
  <c r="DK26" s="1"/>
  <c r="DL26"/>
  <c r="DM26" s="1"/>
  <c r="CJ26" s="1"/>
  <c r="DJ27"/>
  <c r="DK27" s="1"/>
  <c r="CI27" s="1"/>
  <c r="DL27"/>
  <c r="DM27" s="1"/>
  <c r="CJ27" s="1"/>
  <c r="DJ28"/>
  <c r="DK28" s="1"/>
  <c r="DL28"/>
  <c r="DM28" s="1"/>
  <c r="CJ28" s="1"/>
  <c r="DJ29"/>
  <c r="DK29" s="1"/>
  <c r="CI29" s="1"/>
  <c r="DL29"/>
  <c r="DM29" s="1"/>
  <c r="CJ29" s="1"/>
  <c r="DJ30"/>
  <c r="DK30" s="1"/>
  <c r="DL30"/>
  <c r="DM30" s="1"/>
  <c r="CJ30" s="1"/>
  <c r="DJ31"/>
  <c r="DK31" s="1"/>
  <c r="CI31" s="1"/>
  <c r="DL31"/>
  <c r="DM31" s="1"/>
  <c r="CJ31" s="1"/>
  <c r="DJ32"/>
  <c r="DK32" s="1"/>
  <c r="DL32"/>
  <c r="DM32" s="1"/>
  <c r="CJ32" s="1"/>
  <c r="DJ33"/>
  <c r="DK33" s="1"/>
  <c r="CI33" s="1"/>
  <c r="DL33"/>
  <c r="DM33" s="1"/>
  <c r="CJ33" s="1"/>
  <c r="DJ34"/>
  <c r="DK34" s="1"/>
  <c r="DL34"/>
  <c r="DM34" s="1"/>
  <c r="CJ34" s="1"/>
  <c r="DJ35"/>
  <c r="DK35" s="1"/>
  <c r="CI35" s="1"/>
  <c r="DL35"/>
  <c r="DM35" s="1"/>
  <c r="CJ35" s="1"/>
  <c r="DJ36"/>
  <c r="DK36" s="1"/>
  <c r="DL36"/>
  <c r="DM36" s="1"/>
  <c r="CJ36" s="1"/>
  <c r="DJ37"/>
  <c r="DK37" s="1"/>
  <c r="CI37" s="1"/>
  <c r="DL37"/>
  <c r="DM37" s="1"/>
  <c r="CJ37" s="1"/>
  <c r="DJ38"/>
  <c r="DK38" s="1"/>
  <c r="DL38"/>
  <c r="DM38" s="1"/>
  <c r="CJ38" s="1"/>
  <c r="DJ39"/>
  <c r="DK39" s="1"/>
  <c r="CI39" s="1"/>
  <c r="DL39"/>
  <c r="DM39" s="1"/>
  <c r="CJ39" s="1"/>
  <c r="DJ40"/>
  <c r="DK40" s="1"/>
  <c r="DL40"/>
  <c r="DM40" s="1"/>
  <c r="CJ40" s="1"/>
  <c r="DJ41"/>
  <c r="DK41" s="1"/>
  <c r="CI41" s="1"/>
  <c r="DL41"/>
  <c r="DM41" s="1"/>
  <c r="CJ41" s="1"/>
  <c r="DJ42"/>
  <c r="DK42" s="1"/>
  <c r="DL42"/>
  <c r="DM42" s="1"/>
  <c r="CJ42" s="1"/>
  <c r="DJ43"/>
  <c r="DK43" s="1"/>
  <c r="CI43" s="1"/>
  <c r="DL43"/>
  <c r="DM43" s="1"/>
  <c r="CJ43" s="1"/>
  <c r="DJ44"/>
  <c r="DK44" s="1"/>
  <c r="DL44"/>
  <c r="DM44" s="1"/>
  <c r="CJ44" s="1"/>
  <c r="DJ45"/>
  <c r="DK45" s="1"/>
  <c r="CI45" s="1"/>
  <c r="DL45"/>
  <c r="DM45" s="1"/>
  <c r="CJ45" s="1"/>
  <c r="DJ46"/>
  <c r="DK46" s="1"/>
  <c r="DL46"/>
  <c r="DM46" s="1"/>
  <c r="CJ46" s="1"/>
  <c r="DJ47"/>
  <c r="DK47" s="1"/>
  <c r="CI47" s="1"/>
  <c r="DL47"/>
  <c r="DM47" s="1"/>
  <c r="CJ47" s="1"/>
  <c r="DJ48"/>
  <c r="DK48" s="1"/>
  <c r="DL48"/>
  <c r="DM48" s="1"/>
  <c r="CJ48" s="1"/>
  <c r="DJ49"/>
  <c r="DK49" s="1"/>
  <c r="CI49" s="1"/>
  <c r="DL49"/>
  <c r="DM49" s="1"/>
  <c r="CJ49" s="1"/>
  <c r="DJ50"/>
  <c r="DK50" s="1"/>
  <c r="DL50"/>
  <c r="DM50" s="1"/>
  <c r="CJ50" s="1"/>
  <c r="DJ51"/>
  <c r="DK51" s="1"/>
  <c r="CI51" s="1"/>
  <c r="DL51"/>
  <c r="DM51" s="1"/>
  <c r="CJ51" s="1"/>
  <c r="DM7"/>
  <c r="CJ7" s="1"/>
  <c r="DL7"/>
  <c r="DK7"/>
  <c r="DN7" s="1"/>
  <c r="DJ7"/>
  <c r="DE8"/>
  <c r="DF8" s="1"/>
  <c r="CF8" s="1"/>
  <c r="DG8"/>
  <c r="DH8" s="1"/>
  <c r="CG8" s="1"/>
  <c r="DE9"/>
  <c r="DF9" s="1"/>
  <c r="DG9"/>
  <c r="DH9" s="1"/>
  <c r="CG9" s="1"/>
  <c r="DE10"/>
  <c r="DF10" s="1"/>
  <c r="DG10"/>
  <c r="DH10" s="1"/>
  <c r="CG10" s="1"/>
  <c r="DE11"/>
  <c r="DF11" s="1"/>
  <c r="DG11"/>
  <c r="DH11" s="1"/>
  <c r="CG11" s="1"/>
  <c r="DE12"/>
  <c r="DF12" s="1"/>
  <c r="DG12"/>
  <c r="DH12" s="1"/>
  <c r="CG12" s="1"/>
  <c r="DE13"/>
  <c r="DF13" s="1"/>
  <c r="DG13"/>
  <c r="DH13" s="1"/>
  <c r="CG13" s="1"/>
  <c r="DE14"/>
  <c r="DF14" s="1"/>
  <c r="DG14"/>
  <c r="DH14" s="1"/>
  <c r="CG14" s="1"/>
  <c r="DE15"/>
  <c r="DF15" s="1"/>
  <c r="DG15"/>
  <c r="DH15" s="1"/>
  <c r="CG15" s="1"/>
  <c r="DE16"/>
  <c r="DF16" s="1"/>
  <c r="DG16"/>
  <c r="DH16" s="1"/>
  <c r="CG16" s="1"/>
  <c r="DE17"/>
  <c r="DF17" s="1"/>
  <c r="DG17"/>
  <c r="DH17" s="1"/>
  <c r="CG17" s="1"/>
  <c r="DE18"/>
  <c r="DF18" s="1"/>
  <c r="DG18"/>
  <c r="DH18" s="1"/>
  <c r="CG18" s="1"/>
  <c r="DE19"/>
  <c r="DF19" s="1"/>
  <c r="DG19"/>
  <c r="DH19" s="1"/>
  <c r="CG19" s="1"/>
  <c r="DE20"/>
  <c r="DF20" s="1"/>
  <c r="DG20"/>
  <c r="DH20" s="1"/>
  <c r="CG20" s="1"/>
  <c r="DE21"/>
  <c r="DF21" s="1"/>
  <c r="DG21"/>
  <c r="DH21" s="1"/>
  <c r="CG21" s="1"/>
  <c r="DE22"/>
  <c r="DF22" s="1"/>
  <c r="DG22"/>
  <c r="DH22" s="1"/>
  <c r="CG22" s="1"/>
  <c r="DE23"/>
  <c r="DF23" s="1"/>
  <c r="DG23"/>
  <c r="DH23" s="1"/>
  <c r="CG23" s="1"/>
  <c r="DE24"/>
  <c r="DF24" s="1"/>
  <c r="DG24"/>
  <c r="DH24" s="1"/>
  <c r="CG24" s="1"/>
  <c r="DE25"/>
  <c r="DF25" s="1"/>
  <c r="DG25"/>
  <c r="DH25" s="1"/>
  <c r="CG25" s="1"/>
  <c r="DE26"/>
  <c r="DF26" s="1"/>
  <c r="DG26"/>
  <c r="DH26" s="1"/>
  <c r="CG26" s="1"/>
  <c r="DE27"/>
  <c r="DF27" s="1"/>
  <c r="DG27"/>
  <c r="DH27" s="1"/>
  <c r="CG27" s="1"/>
  <c r="DE28"/>
  <c r="DF28" s="1"/>
  <c r="DG28"/>
  <c r="DH28" s="1"/>
  <c r="CG28" s="1"/>
  <c r="DE29"/>
  <c r="DF29" s="1"/>
  <c r="DG29"/>
  <c r="DH29" s="1"/>
  <c r="CG29" s="1"/>
  <c r="DE30"/>
  <c r="DF30" s="1"/>
  <c r="DG30"/>
  <c r="DH30" s="1"/>
  <c r="CG30" s="1"/>
  <c r="DE31"/>
  <c r="DF31" s="1"/>
  <c r="DG31"/>
  <c r="DH31" s="1"/>
  <c r="CG31" s="1"/>
  <c r="DE32"/>
  <c r="DF32" s="1"/>
  <c r="DG32"/>
  <c r="DH32" s="1"/>
  <c r="CG32" s="1"/>
  <c r="DE33"/>
  <c r="DF33" s="1"/>
  <c r="DG33"/>
  <c r="DH33" s="1"/>
  <c r="CG33" s="1"/>
  <c r="DE34"/>
  <c r="DF34" s="1"/>
  <c r="DI34" s="1"/>
  <c r="CH34" s="1"/>
  <c r="DG34"/>
  <c r="DH34" s="1"/>
  <c r="CG34" s="1"/>
  <c r="DE35"/>
  <c r="DF35" s="1"/>
  <c r="DG35"/>
  <c r="DH35" s="1"/>
  <c r="CG35" s="1"/>
  <c r="DE36"/>
  <c r="DF36" s="1"/>
  <c r="DI36" s="1"/>
  <c r="CH36" s="1"/>
  <c r="DG36"/>
  <c r="DH36" s="1"/>
  <c r="CG36" s="1"/>
  <c r="DE37"/>
  <c r="DF37" s="1"/>
  <c r="DG37"/>
  <c r="DH37" s="1"/>
  <c r="CG37" s="1"/>
  <c r="DE38"/>
  <c r="DF38" s="1"/>
  <c r="DI38" s="1"/>
  <c r="CH38" s="1"/>
  <c r="DG38"/>
  <c r="DH38" s="1"/>
  <c r="CG38" s="1"/>
  <c r="DE39"/>
  <c r="DF39" s="1"/>
  <c r="DG39"/>
  <c r="DH39" s="1"/>
  <c r="CG39" s="1"/>
  <c r="DE40"/>
  <c r="DF40" s="1"/>
  <c r="DI40" s="1"/>
  <c r="CH40" s="1"/>
  <c r="DG40"/>
  <c r="DH40" s="1"/>
  <c r="CG40" s="1"/>
  <c r="DE41"/>
  <c r="DF41" s="1"/>
  <c r="DG41"/>
  <c r="DH41" s="1"/>
  <c r="CG41" s="1"/>
  <c r="DE42"/>
  <c r="DF42" s="1"/>
  <c r="DI42" s="1"/>
  <c r="CH42" s="1"/>
  <c r="DG42"/>
  <c r="DH42" s="1"/>
  <c r="CG42" s="1"/>
  <c r="DE43"/>
  <c r="DF43" s="1"/>
  <c r="DG43"/>
  <c r="DH43" s="1"/>
  <c r="CG43" s="1"/>
  <c r="DE44"/>
  <c r="DF44" s="1"/>
  <c r="DI44" s="1"/>
  <c r="CH44" s="1"/>
  <c r="DG44"/>
  <c r="DH44" s="1"/>
  <c r="CG44" s="1"/>
  <c r="DE45"/>
  <c r="DF45" s="1"/>
  <c r="DG45"/>
  <c r="DH45" s="1"/>
  <c r="CG45" s="1"/>
  <c r="DE46"/>
  <c r="DF46" s="1"/>
  <c r="DI46" s="1"/>
  <c r="CH46" s="1"/>
  <c r="DG46"/>
  <c r="DH46" s="1"/>
  <c r="CG46" s="1"/>
  <c r="DE47"/>
  <c r="DF47" s="1"/>
  <c r="DG47"/>
  <c r="DH47" s="1"/>
  <c r="CG47" s="1"/>
  <c r="DE48"/>
  <c r="DF48" s="1"/>
  <c r="DI48" s="1"/>
  <c r="CH48" s="1"/>
  <c r="DG48"/>
  <c r="DH48" s="1"/>
  <c r="CG48" s="1"/>
  <c r="DE49"/>
  <c r="DF49" s="1"/>
  <c r="DG49"/>
  <c r="DH49" s="1"/>
  <c r="CG49" s="1"/>
  <c r="DE50"/>
  <c r="DF50" s="1"/>
  <c r="DI50" s="1"/>
  <c r="CH50" s="1"/>
  <c r="DG50"/>
  <c r="DH50" s="1"/>
  <c r="CG50" s="1"/>
  <c r="DE51"/>
  <c r="DF51" s="1"/>
  <c r="DG51"/>
  <c r="DH51" s="1"/>
  <c r="CG51" s="1"/>
  <c r="DG7"/>
  <c r="DH7" s="1"/>
  <c r="CG7" s="1"/>
  <c r="DE7"/>
  <c r="DF7" s="1"/>
  <c r="CZ8"/>
  <c r="DA8" s="1"/>
  <c r="CC8" s="1"/>
  <c r="DB8"/>
  <c r="DC8" s="1"/>
  <c r="CD8" s="1"/>
  <c r="CZ9"/>
  <c r="DA9" s="1"/>
  <c r="DB9"/>
  <c r="DC9" s="1"/>
  <c r="CD9" s="1"/>
  <c r="CZ10"/>
  <c r="DA10" s="1"/>
  <c r="CC10" s="1"/>
  <c r="DB10"/>
  <c r="DC10" s="1"/>
  <c r="CD10" s="1"/>
  <c r="CZ11"/>
  <c r="DA11" s="1"/>
  <c r="DB11"/>
  <c r="DC11" s="1"/>
  <c r="CD11" s="1"/>
  <c r="CZ12"/>
  <c r="DA12" s="1"/>
  <c r="CC12" s="1"/>
  <c r="DB12"/>
  <c r="DC12" s="1"/>
  <c r="CD12" s="1"/>
  <c r="CZ13"/>
  <c r="DA13" s="1"/>
  <c r="DB13"/>
  <c r="DC13" s="1"/>
  <c r="CD13" s="1"/>
  <c r="CZ14"/>
  <c r="DA14" s="1"/>
  <c r="CC14" s="1"/>
  <c r="DB14"/>
  <c r="DC14" s="1"/>
  <c r="CD14" s="1"/>
  <c r="CZ15"/>
  <c r="DA15" s="1"/>
  <c r="DB15"/>
  <c r="DC15" s="1"/>
  <c r="CD15" s="1"/>
  <c r="CZ16"/>
  <c r="DA16" s="1"/>
  <c r="CC16" s="1"/>
  <c r="DB16"/>
  <c r="DC16" s="1"/>
  <c r="CD16" s="1"/>
  <c r="CZ17"/>
  <c r="DA17" s="1"/>
  <c r="DB17"/>
  <c r="DC17" s="1"/>
  <c r="CD17" s="1"/>
  <c r="CZ18"/>
  <c r="DA18" s="1"/>
  <c r="CC18" s="1"/>
  <c r="DB18"/>
  <c r="DC18" s="1"/>
  <c r="CD18" s="1"/>
  <c r="CZ19"/>
  <c r="DA19" s="1"/>
  <c r="DB19"/>
  <c r="DC19" s="1"/>
  <c r="CD19" s="1"/>
  <c r="CZ20"/>
  <c r="DA20" s="1"/>
  <c r="CC20" s="1"/>
  <c r="DB20"/>
  <c r="DC20" s="1"/>
  <c r="CD20" s="1"/>
  <c r="CZ21"/>
  <c r="DA21" s="1"/>
  <c r="DB21"/>
  <c r="DC21" s="1"/>
  <c r="CD21" s="1"/>
  <c r="CZ22"/>
  <c r="DA22" s="1"/>
  <c r="CC22" s="1"/>
  <c r="DB22"/>
  <c r="DC22" s="1"/>
  <c r="CD22" s="1"/>
  <c r="CZ23"/>
  <c r="DA23" s="1"/>
  <c r="DB23"/>
  <c r="DC23" s="1"/>
  <c r="CD23" s="1"/>
  <c r="CZ24"/>
  <c r="DA24" s="1"/>
  <c r="CC24" s="1"/>
  <c r="DB24"/>
  <c r="DC24" s="1"/>
  <c r="CD24" s="1"/>
  <c r="CZ25"/>
  <c r="DA25" s="1"/>
  <c r="DB25"/>
  <c r="DC25" s="1"/>
  <c r="CD25" s="1"/>
  <c r="CZ26"/>
  <c r="DA26" s="1"/>
  <c r="CC26" s="1"/>
  <c r="DB26"/>
  <c r="DC26" s="1"/>
  <c r="CD26" s="1"/>
  <c r="CZ27"/>
  <c r="DA27" s="1"/>
  <c r="DB27"/>
  <c r="DC27" s="1"/>
  <c r="CD27" s="1"/>
  <c r="CZ28"/>
  <c r="DA28" s="1"/>
  <c r="CC28" s="1"/>
  <c r="DB28"/>
  <c r="DC28" s="1"/>
  <c r="CD28" s="1"/>
  <c r="CZ29"/>
  <c r="DA29" s="1"/>
  <c r="DB29"/>
  <c r="DC29" s="1"/>
  <c r="CD29" s="1"/>
  <c r="CZ30"/>
  <c r="DA30" s="1"/>
  <c r="CC30" s="1"/>
  <c r="DB30"/>
  <c r="DC30" s="1"/>
  <c r="CD30" s="1"/>
  <c r="CZ31"/>
  <c r="DA31" s="1"/>
  <c r="DB31"/>
  <c r="DC31" s="1"/>
  <c r="CD31" s="1"/>
  <c r="CZ32"/>
  <c r="DA32" s="1"/>
  <c r="CC32" s="1"/>
  <c r="DB32"/>
  <c r="DC32" s="1"/>
  <c r="CD32" s="1"/>
  <c r="CZ33"/>
  <c r="DA33" s="1"/>
  <c r="DB33"/>
  <c r="DC33" s="1"/>
  <c r="CD33" s="1"/>
  <c r="CZ34"/>
  <c r="DA34" s="1"/>
  <c r="CC34" s="1"/>
  <c r="DB34"/>
  <c r="DC34" s="1"/>
  <c r="CD34" s="1"/>
  <c r="CZ35"/>
  <c r="DA35" s="1"/>
  <c r="DB35"/>
  <c r="DC35" s="1"/>
  <c r="CD35" s="1"/>
  <c r="CZ36"/>
  <c r="DA36" s="1"/>
  <c r="CC36" s="1"/>
  <c r="DB36"/>
  <c r="DC36" s="1"/>
  <c r="CD36" s="1"/>
  <c r="CZ37"/>
  <c r="DA37" s="1"/>
  <c r="DB37"/>
  <c r="DC37" s="1"/>
  <c r="CD37" s="1"/>
  <c r="CZ38"/>
  <c r="DA38" s="1"/>
  <c r="CC38" s="1"/>
  <c r="DB38"/>
  <c r="DC38" s="1"/>
  <c r="CD38" s="1"/>
  <c r="CZ39"/>
  <c r="DA39" s="1"/>
  <c r="DB39"/>
  <c r="DC39" s="1"/>
  <c r="CD39" s="1"/>
  <c r="CZ40"/>
  <c r="DA40" s="1"/>
  <c r="CC40" s="1"/>
  <c r="DB40"/>
  <c r="DC40" s="1"/>
  <c r="CD40" s="1"/>
  <c r="CZ41"/>
  <c r="DA41" s="1"/>
  <c r="DB41"/>
  <c r="DC41" s="1"/>
  <c r="CD41" s="1"/>
  <c r="CZ42"/>
  <c r="DA42" s="1"/>
  <c r="CC42" s="1"/>
  <c r="DB42"/>
  <c r="DC42" s="1"/>
  <c r="CD42" s="1"/>
  <c r="CZ43"/>
  <c r="DA43" s="1"/>
  <c r="DB43"/>
  <c r="DC43" s="1"/>
  <c r="CD43" s="1"/>
  <c r="CZ44"/>
  <c r="DA44" s="1"/>
  <c r="CC44" s="1"/>
  <c r="DB44"/>
  <c r="DC44" s="1"/>
  <c r="CD44" s="1"/>
  <c r="CZ45"/>
  <c r="DA45" s="1"/>
  <c r="DB45"/>
  <c r="DC45" s="1"/>
  <c r="CD45" s="1"/>
  <c r="CZ46"/>
  <c r="DA46" s="1"/>
  <c r="CC46" s="1"/>
  <c r="DB46"/>
  <c r="DC46" s="1"/>
  <c r="CD46" s="1"/>
  <c r="CZ47"/>
  <c r="DA47" s="1"/>
  <c r="DB47"/>
  <c r="DC47" s="1"/>
  <c r="CD47" s="1"/>
  <c r="CZ48"/>
  <c r="DA48" s="1"/>
  <c r="CC48" s="1"/>
  <c r="DB48"/>
  <c r="DC48" s="1"/>
  <c r="CD48" s="1"/>
  <c r="CZ49"/>
  <c r="DA49" s="1"/>
  <c r="DB49"/>
  <c r="DC49" s="1"/>
  <c r="CD49" s="1"/>
  <c r="CZ50"/>
  <c r="DA50" s="1"/>
  <c r="CC50" s="1"/>
  <c r="DB50"/>
  <c r="DC50" s="1"/>
  <c r="CD50" s="1"/>
  <c r="CZ51"/>
  <c r="DA51" s="1"/>
  <c r="DB51"/>
  <c r="DC51" s="1"/>
  <c r="CD51" s="1"/>
  <c r="DC7"/>
  <c r="CD7" s="1"/>
  <c r="DB7"/>
  <c r="DA7"/>
  <c r="DD7" s="1"/>
  <c r="CE7" s="1"/>
  <c r="CZ7"/>
  <c r="CU8"/>
  <c r="CV8" s="1"/>
  <c r="BZ8" s="1"/>
  <c r="CW8"/>
  <c r="CX8" s="1"/>
  <c r="CA8" s="1"/>
  <c r="CU9"/>
  <c r="CV9" s="1"/>
  <c r="BZ9" s="1"/>
  <c r="CW9"/>
  <c r="CX9" s="1"/>
  <c r="CA9" s="1"/>
  <c r="CU10"/>
  <c r="CV10" s="1"/>
  <c r="CW10"/>
  <c r="CX10" s="1"/>
  <c r="CA10" s="1"/>
  <c r="CU11"/>
  <c r="CV11" s="1"/>
  <c r="BZ11" s="1"/>
  <c r="CW11"/>
  <c r="CX11" s="1"/>
  <c r="CA11" s="1"/>
  <c r="CU12"/>
  <c r="CV12" s="1"/>
  <c r="CW12"/>
  <c r="CX12" s="1"/>
  <c r="CA12" s="1"/>
  <c r="CU13"/>
  <c r="CV13" s="1"/>
  <c r="BZ13" s="1"/>
  <c r="CW13"/>
  <c r="CX13" s="1"/>
  <c r="CA13" s="1"/>
  <c r="CU14"/>
  <c r="CV14" s="1"/>
  <c r="CW14"/>
  <c r="CX14" s="1"/>
  <c r="CA14" s="1"/>
  <c r="CU15"/>
  <c r="CV15" s="1"/>
  <c r="BZ15" s="1"/>
  <c r="CW15"/>
  <c r="CX15" s="1"/>
  <c r="CA15" s="1"/>
  <c r="CU16"/>
  <c r="CV16" s="1"/>
  <c r="CW16"/>
  <c r="CX16" s="1"/>
  <c r="CA16" s="1"/>
  <c r="CU17"/>
  <c r="CV17" s="1"/>
  <c r="BZ17" s="1"/>
  <c r="CW17"/>
  <c r="CX17" s="1"/>
  <c r="CA17" s="1"/>
  <c r="CU18"/>
  <c r="CV18" s="1"/>
  <c r="CW18"/>
  <c r="CX18" s="1"/>
  <c r="CA18" s="1"/>
  <c r="CU19"/>
  <c r="CV19" s="1"/>
  <c r="BZ19" s="1"/>
  <c r="CW19"/>
  <c r="CX19" s="1"/>
  <c r="CA19" s="1"/>
  <c r="CU20"/>
  <c r="CV20" s="1"/>
  <c r="CW20"/>
  <c r="CX20" s="1"/>
  <c r="CA20" s="1"/>
  <c r="CU21"/>
  <c r="CV21" s="1"/>
  <c r="BZ21" s="1"/>
  <c r="CW21"/>
  <c r="CX21" s="1"/>
  <c r="CA21" s="1"/>
  <c r="CU22"/>
  <c r="CV22" s="1"/>
  <c r="CW22"/>
  <c r="CX22" s="1"/>
  <c r="CA22" s="1"/>
  <c r="CU23"/>
  <c r="CV23" s="1"/>
  <c r="BZ23" s="1"/>
  <c r="CW23"/>
  <c r="CX23" s="1"/>
  <c r="CA23" s="1"/>
  <c r="CU24"/>
  <c r="CV24" s="1"/>
  <c r="CW24"/>
  <c r="CX24" s="1"/>
  <c r="CA24" s="1"/>
  <c r="CU25"/>
  <c r="CV25" s="1"/>
  <c r="BZ25" s="1"/>
  <c r="CW25"/>
  <c r="CX25" s="1"/>
  <c r="CA25" s="1"/>
  <c r="CU26"/>
  <c r="CV26" s="1"/>
  <c r="CW26"/>
  <c r="CX26" s="1"/>
  <c r="CA26" s="1"/>
  <c r="CU27"/>
  <c r="CV27" s="1"/>
  <c r="BZ27" s="1"/>
  <c r="CW27"/>
  <c r="CX27" s="1"/>
  <c r="CA27" s="1"/>
  <c r="CU28"/>
  <c r="CV28" s="1"/>
  <c r="CW28"/>
  <c r="CX28" s="1"/>
  <c r="CA28" s="1"/>
  <c r="CU29"/>
  <c r="CV29" s="1"/>
  <c r="BZ29" s="1"/>
  <c r="CW29"/>
  <c r="CX29" s="1"/>
  <c r="CA29" s="1"/>
  <c r="CU30"/>
  <c r="CV30" s="1"/>
  <c r="CW30"/>
  <c r="CX30" s="1"/>
  <c r="CA30" s="1"/>
  <c r="CU31"/>
  <c r="CV31" s="1"/>
  <c r="BZ31" s="1"/>
  <c r="CW31"/>
  <c r="CX31" s="1"/>
  <c r="CA31" s="1"/>
  <c r="CU32"/>
  <c r="CV32" s="1"/>
  <c r="CW32"/>
  <c r="CX32" s="1"/>
  <c r="CA32" s="1"/>
  <c r="CU33"/>
  <c r="CV33" s="1"/>
  <c r="BZ33" s="1"/>
  <c r="CW33"/>
  <c r="CX33" s="1"/>
  <c r="CA33" s="1"/>
  <c r="CU34"/>
  <c r="CV34" s="1"/>
  <c r="CW34"/>
  <c r="CX34" s="1"/>
  <c r="CA34" s="1"/>
  <c r="CU35"/>
  <c r="CV35" s="1"/>
  <c r="BZ35" s="1"/>
  <c r="CW35"/>
  <c r="CX35" s="1"/>
  <c r="CA35" s="1"/>
  <c r="CU36"/>
  <c r="CV36" s="1"/>
  <c r="CW36"/>
  <c r="CX36" s="1"/>
  <c r="CA36" s="1"/>
  <c r="CU37"/>
  <c r="CV37" s="1"/>
  <c r="BZ37" s="1"/>
  <c r="CW37"/>
  <c r="CX37" s="1"/>
  <c r="CA37" s="1"/>
  <c r="CU38"/>
  <c r="CV38" s="1"/>
  <c r="CW38"/>
  <c r="CX38" s="1"/>
  <c r="CA38" s="1"/>
  <c r="CU39"/>
  <c r="CV39" s="1"/>
  <c r="BZ39" s="1"/>
  <c r="CW39"/>
  <c r="CX39" s="1"/>
  <c r="CA39" s="1"/>
  <c r="CU40"/>
  <c r="CV40" s="1"/>
  <c r="CW40"/>
  <c r="CX40" s="1"/>
  <c r="CA40" s="1"/>
  <c r="CU41"/>
  <c r="CV41" s="1"/>
  <c r="BZ41" s="1"/>
  <c r="CW41"/>
  <c r="CX41" s="1"/>
  <c r="CA41" s="1"/>
  <c r="CU42"/>
  <c r="CV42" s="1"/>
  <c r="CW42"/>
  <c r="CX42" s="1"/>
  <c r="CA42" s="1"/>
  <c r="CU43"/>
  <c r="CV43" s="1"/>
  <c r="BZ43" s="1"/>
  <c r="CW43"/>
  <c r="CX43" s="1"/>
  <c r="CA43" s="1"/>
  <c r="CU44"/>
  <c r="CV44" s="1"/>
  <c r="CW44"/>
  <c r="CX44" s="1"/>
  <c r="CA44" s="1"/>
  <c r="CU45"/>
  <c r="CV45" s="1"/>
  <c r="BZ45" s="1"/>
  <c r="CW45"/>
  <c r="CX45" s="1"/>
  <c r="CA45" s="1"/>
  <c r="CU46"/>
  <c r="CV46" s="1"/>
  <c r="CW46"/>
  <c r="CX46" s="1"/>
  <c r="CA46" s="1"/>
  <c r="CU47"/>
  <c r="CV47" s="1"/>
  <c r="BZ47" s="1"/>
  <c r="CW47"/>
  <c r="CX47" s="1"/>
  <c r="CA47" s="1"/>
  <c r="CU48"/>
  <c r="CV48" s="1"/>
  <c r="CW48"/>
  <c r="CX48" s="1"/>
  <c r="CA48" s="1"/>
  <c r="CU49"/>
  <c r="CV49" s="1"/>
  <c r="BZ49" s="1"/>
  <c r="CW49"/>
  <c r="CX49" s="1"/>
  <c r="CA49" s="1"/>
  <c r="CU50"/>
  <c r="CV50" s="1"/>
  <c r="CW50"/>
  <c r="CX50" s="1"/>
  <c r="CA50" s="1"/>
  <c r="CU51"/>
  <c r="CV51" s="1"/>
  <c r="BZ51" s="1"/>
  <c r="CW51"/>
  <c r="CX51" s="1"/>
  <c r="CA51" s="1"/>
  <c r="CW7"/>
  <c r="CX7" s="1"/>
  <c r="CU7"/>
  <c r="CV7" s="1"/>
  <c r="BZ7" s="1"/>
  <c r="CP8"/>
  <c r="CQ8" s="1"/>
  <c r="BW8" s="1"/>
  <c r="CR8"/>
  <c r="CS8" s="1"/>
  <c r="BX8" s="1"/>
  <c r="CP9"/>
  <c r="CQ9" s="1"/>
  <c r="CR9"/>
  <c r="CS9" s="1"/>
  <c r="BX9" s="1"/>
  <c r="CP10"/>
  <c r="CQ10" s="1"/>
  <c r="BW10" s="1"/>
  <c r="CR10"/>
  <c r="CS10" s="1"/>
  <c r="BX10" s="1"/>
  <c r="CP11"/>
  <c r="CQ11" s="1"/>
  <c r="CR11"/>
  <c r="CS11" s="1"/>
  <c r="BX11" s="1"/>
  <c r="CP12"/>
  <c r="CQ12" s="1"/>
  <c r="BW12" s="1"/>
  <c r="CR12"/>
  <c r="CS12" s="1"/>
  <c r="BX12" s="1"/>
  <c r="CP13"/>
  <c r="CQ13" s="1"/>
  <c r="CR13"/>
  <c r="CS13" s="1"/>
  <c r="BX13" s="1"/>
  <c r="CP14"/>
  <c r="CQ14" s="1"/>
  <c r="BW14" s="1"/>
  <c r="CR14"/>
  <c r="CS14" s="1"/>
  <c r="BX14" s="1"/>
  <c r="CP15"/>
  <c r="CQ15" s="1"/>
  <c r="CR15"/>
  <c r="CS15" s="1"/>
  <c r="BX15" s="1"/>
  <c r="CP16"/>
  <c r="CQ16" s="1"/>
  <c r="BW16" s="1"/>
  <c r="CR16"/>
  <c r="CS16" s="1"/>
  <c r="BX16" s="1"/>
  <c r="CP17"/>
  <c r="CQ17" s="1"/>
  <c r="CR17"/>
  <c r="CS17" s="1"/>
  <c r="BX17" s="1"/>
  <c r="CP18"/>
  <c r="CQ18" s="1"/>
  <c r="BW18" s="1"/>
  <c r="CR18"/>
  <c r="CS18" s="1"/>
  <c r="BX18" s="1"/>
  <c r="CP19"/>
  <c r="CQ19" s="1"/>
  <c r="CR19"/>
  <c r="CS19" s="1"/>
  <c r="BX19" s="1"/>
  <c r="CP20"/>
  <c r="CQ20" s="1"/>
  <c r="BW20" s="1"/>
  <c r="CR20"/>
  <c r="CS20" s="1"/>
  <c r="BX20" s="1"/>
  <c r="CP21"/>
  <c r="CQ21" s="1"/>
  <c r="CR21"/>
  <c r="CS21" s="1"/>
  <c r="BX21" s="1"/>
  <c r="CP22"/>
  <c r="CQ22" s="1"/>
  <c r="BW22" s="1"/>
  <c r="CR22"/>
  <c r="CS22" s="1"/>
  <c r="BX22" s="1"/>
  <c r="CP23"/>
  <c r="CQ23" s="1"/>
  <c r="CR23"/>
  <c r="CS23" s="1"/>
  <c r="BX23" s="1"/>
  <c r="CP24"/>
  <c r="CQ24" s="1"/>
  <c r="BW24" s="1"/>
  <c r="CR24"/>
  <c r="CS24" s="1"/>
  <c r="BX24" s="1"/>
  <c r="CP25"/>
  <c r="CQ25" s="1"/>
  <c r="CR25"/>
  <c r="CS25" s="1"/>
  <c r="BX25" s="1"/>
  <c r="CP26"/>
  <c r="CQ26" s="1"/>
  <c r="BW26" s="1"/>
  <c r="CR26"/>
  <c r="CS26" s="1"/>
  <c r="BX26" s="1"/>
  <c r="CP27"/>
  <c r="CQ27" s="1"/>
  <c r="CR27"/>
  <c r="CS27" s="1"/>
  <c r="BX27" s="1"/>
  <c r="CP28"/>
  <c r="CQ28" s="1"/>
  <c r="BW28" s="1"/>
  <c r="CR28"/>
  <c r="CS28" s="1"/>
  <c r="BX28" s="1"/>
  <c r="CP29"/>
  <c r="CQ29" s="1"/>
  <c r="CR29"/>
  <c r="CS29" s="1"/>
  <c r="BX29" s="1"/>
  <c r="CP30"/>
  <c r="CQ30" s="1"/>
  <c r="BW30" s="1"/>
  <c r="CR30"/>
  <c r="CS30" s="1"/>
  <c r="BX30" s="1"/>
  <c r="CP31"/>
  <c r="CQ31" s="1"/>
  <c r="CR31"/>
  <c r="CS31" s="1"/>
  <c r="BX31" s="1"/>
  <c r="CP32"/>
  <c r="CQ32" s="1"/>
  <c r="BW32" s="1"/>
  <c r="CR32"/>
  <c r="CS32" s="1"/>
  <c r="BX32" s="1"/>
  <c r="CP33"/>
  <c r="CQ33" s="1"/>
  <c r="CR33"/>
  <c r="CS33" s="1"/>
  <c r="BX33" s="1"/>
  <c r="CP34"/>
  <c r="CQ34" s="1"/>
  <c r="BW34" s="1"/>
  <c r="CR34"/>
  <c r="CS34" s="1"/>
  <c r="BX34" s="1"/>
  <c r="CP35"/>
  <c r="CQ35" s="1"/>
  <c r="CR35"/>
  <c r="CS35" s="1"/>
  <c r="BX35" s="1"/>
  <c r="CP36"/>
  <c r="CQ36" s="1"/>
  <c r="BW36" s="1"/>
  <c r="CR36"/>
  <c r="CS36" s="1"/>
  <c r="BX36" s="1"/>
  <c r="CP37"/>
  <c r="CQ37" s="1"/>
  <c r="CR37"/>
  <c r="CS37" s="1"/>
  <c r="BX37" s="1"/>
  <c r="CP38"/>
  <c r="CQ38" s="1"/>
  <c r="BW38" s="1"/>
  <c r="CR38"/>
  <c r="CS38" s="1"/>
  <c r="BX38" s="1"/>
  <c r="CP39"/>
  <c r="CQ39" s="1"/>
  <c r="CR39"/>
  <c r="CS39" s="1"/>
  <c r="BX39" s="1"/>
  <c r="CP40"/>
  <c r="CQ40" s="1"/>
  <c r="BW40" s="1"/>
  <c r="CR40"/>
  <c r="CS40" s="1"/>
  <c r="BX40" s="1"/>
  <c r="CP41"/>
  <c r="CQ41" s="1"/>
  <c r="CR41"/>
  <c r="CS41" s="1"/>
  <c r="BX41" s="1"/>
  <c r="CP42"/>
  <c r="CQ42" s="1"/>
  <c r="BW42" s="1"/>
  <c r="CR42"/>
  <c r="CS42" s="1"/>
  <c r="BX42" s="1"/>
  <c r="CP43"/>
  <c r="CQ43" s="1"/>
  <c r="CR43"/>
  <c r="CS43" s="1"/>
  <c r="BX43" s="1"/>
  <c r="CP44"/>
  <c r="CQ44" s="1"/>
  <c r="BW44" s="1"/>
  <c r="CR44"/>
  <c r="CS44" s="1"/>
  <c r="BX44" s="1"/>
  <c r="CP45"/>
  <c r="CQ45" s="1"/>
  <c r="CR45"/>
  <c r="CS45" s="1"/>
  <c r="BX45" s="1"/>
  <c r="CP46"/>
  <c r="CQ46" s="1"/>
  <c r="BW46" s="1"/>
  <c r="CR46"/>
  <c r="CS46" s="1"/>
  <c r="BX46" s="1"/>
  <c r="CP47"/>
  <c r="CQ47" s="1"/>
  <c r="CR47"/>
  <c r="CS47" s="1"/>
  <c r="BX47" s="1"/>
  <c r="CP48"/>
  <c r="CQ48" s="1"/>
  <c r="BW48" s="1"/>
  <c r="CR48"/>
  <c r="CS48" s="1"/>
  <c r="BX48" s="1"/>
  <c r="CP49"/>
  <c r="CQ49" s="1"/>
  <c r="CR49"/>
  <c r="CS49" s="1"/>
  <c r="BX49" s="1"/>
  <c r="CP50"/>
  <c r="CQ50" s="1"/>
  <c r="BW50" s="1"/>
  <c r="CR50"/>
  <c r="CS50" s="1"/>
  <c r="BX50" s="1"/>
  <c r="CP51"/>
  <c r="CQ51" s="1"/>
  <c r="CR51"/>
  <c r="CS51" s="1"/>
  <c r="BX51" s="1"/>
  <c r="CR7"/>
  <c r="CS7" s="1"/>
  <c r="BX7" s="1"/>
  <c r="CP7"/>
  <c r="CQ7" s="1"/>
  <c r="D51"/>
  <c r="C51"/>
  <c r="B51"/>
  <c r="D50"/>
  <c r="C50"/>
  <c r="B50"/>
  <c r="D49"/>
  <c r="C49"/>
  <c r="B49"/>
  <c r="D48"/>
  <c r="C48"/>
  <c r="B48"/>
  <c r="D47"/>
  <c r="C47"/>
  <c r="B47"/>
  <c r="D46"/>
  <c r="C46"/>
  <c r="B46"/>
  <c r="D45"/>
  <c r="C45"/>
  <c r="B45"/>
  <c r="D44"/>
  <c r="C44"/>
  <c r="B44"/>
  <c r="D43"/>
  <c r="C43"/>
  <c r="B43"/>
  <c r="D42"/>
  <c r="C42"/>
  <c r="B42"/>
  <c r="D41"/>
  <c r="C41"/>
  <c r="B41"/>
  <c r="D40"/>
  <c r="C40"/>
  <c r="B40"/>
  <c r="D39"/>
  <c r="C39"/>
  <c r="B39"/>
  <c r="D38"/>
  <c r="C38"/>
  <c r="B38"/>
  <c r="D37"/>
  <c r="C37"/>
  <c r="B37"/>
  <c r="D36"/>
  <c r="C36"/>
  <c r="B36"/>
  <c r="D35"/>
  <c r="C35"/>
  <c r="B35"/>
  <c r="D34"/>
  <c r="C34"/>
  <c r="B34"/>
  <c r="D33"/>
  <c r="C33"/>
  <c r="B33"/>
  <c r="D32"/>
  <c r="C32"/>
  <c r="B32"/>
  <c r="D31"/>
  <c r="C31"/>
  <c r="B31"/>
  <c r="D30"/>
  <c r="C30"/>
  <c r="B30"/>
  <c r="D29"/>
  <c r="C29"/>
  <c r="B29"/>
  <c r="D28"/>
  <c r="C28"/>
  <c r="B28"/>
  <c r="D27"/>
  <c r="C27"/>
  <c r="B27"/>
  <c r="D26"/>
  <c r="C26"/>
  <c r="B26"/>
  <c r="D25"/>
  <c r="C25"/>
  <c r="B25"/>
  <c r="D24"/>
  <c r="C24"/>
  <c r="B24"/>
  <c r="D23"/>
  <c r="C23"/>
  <c r="B23"/>
  <c r="D22"/>
  <c r="C22"/>
  <c r="B22"/>
  <c r="D21"/>
  <c r="C21"/>
  <c r="B21"/>
  <c r="D20"/>
  <c r="C20"/>
  <c r="B20"/>
  <c r="D19"/>
  <c r="C19"/>
  <c r="B19"/>
  <c r="D18"/>
  <c r="C18"/>
  <c r="B18"/>
  <c r="D17"/>
  <c r="C17"/>
  <c r="B17"/>
  <c r="D16"/>
  <c r="C16"/>
  <c r="B16"/>
  <c r="D15"/>
  <c r="C15"/>
  <c r="B15"/>
  <c r="D14"/>
  <c r="C14"/>
  <c r="B14"/>
  <c r="D13"/>
  <c r="C13"/>
  <c r="B13"/>
  <c r="D12"/>
  <c r="C12"/>
  <c r="B12"/>
  <c r="D11"/>
  <c r="C11"/>
  <c r="B11"/>
  <c r="D10"/>
  <c r="C10"/>
  <c r="B10"/>
  <c r="D9"/>
  <c r="C9"/>
  <c r="B9"/>
  <c r="D8"/>
  <c r="C8"/>
  <c r="B8"/>
  <c r="D7"/>
  <c r="C7"/>
  <c r="B7"/>
  <c r="B4"/>
  <c r="O11" i="17"/>
  <c r="P11"/>
  <c r="Q11"/>
  <c r="R11"/>
  <c r="S11"/>
  <c r="O12"/>
  <c r="P12"/>
  <c r="Q12"/>
  <c r="R12"/>
  <c r="S12"/>
  <c r="O13"/>
  <c r="P13"/>
  <c r="Q13"/>
  <c r="R13"/>
  <c r="S13"/>
  <c r="P10"/>
  <c r="Q10"/>
  <c r="R10"/>
  <c r="S10"/>
  <c r="O10"/>
  <c r="S9"/>
  <c r="R9"/>
  <c r="O9"/>
  <c r="O7"/>
  <c r="W11" i="18"/>
  <c r="X11"/>
  <c r="Y11"/>
  <c r="Z11"/>
  <c r="AA11"/>
  <c r="W12"/>
  <c r="X12"/>
  <c r="Y12"/>
  <c r="Z12"/>
  <c r="AA12"/>
  <c r="W13"/>
  <c r="X13"/>
  <c r="Y13"/>
  <c r="Z13"/>
  <c r="AA13"/>
  <c r="X10"/>
  <c r="Y10"/>
  <c r="Z10"/>
  <c r="AA10"/>
  <c r="W10"/>
  <c r="AA9"/>
  <c r="Z9"/>
  <c r="W9"/>
  <c r="W7"/>
  <c r="U11" i="19"/>
  <c r="V11"/>
  <c r="W11"/>
  <c r="X11"/>
  <c r="Y11"/>
  <c r="U12"/>
  <c r="V12"/>
  <c r="W12"/>
  <c r="X12"/>
  <c r="Y12"/>
  <c r="U13"/>
  <c r="V13"/>
  <c r="W13"/>
  <c r="X13"/>
  <c r="Y13"/>
  <c r="V10"/>
  <c r="W10"/>
  <c r="X10"/>
  <c r="Y10"/>
  <c r="U10"/>
  <c r="Y9"/>
  <c r="X9"/>
  <c r="U9"/>
  <c r="U7"/>
  <c r="U9" i="20"/>
  <c r="T9"/>
  <c r="Q11"/>
  <c r="S11"/>
  <c r="T11"/>
  <c r="U11"/>
  <c r="Q12"/>
  <c r="S12"/>
  <c r="T12"/>
  <c r="U12"/>
  <c r="Q13"/>
  <c r="S13"/>
  <c r="T13"/>
  <c r="U13"/>
  <c r="U10"/>
  <c r="T10"/>
  <c r="S10"/>
  <c r="Q10"/>
  <c r="Q9"/>
  <c r="Q7"/>
  <c r="D11" i="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10"/>
  <c r="AP22" i="23"/>
  <c r="AO22"/>
  <c r="AM22"/>
  <c r="AL22"/>
  <c r="AK22"/>
  <c r="AI22"/>
  <c r="AH22"/>
  <c r="AG22"/>
  <c r="AE22"/>
  <c r="F21"/>
  <c r="H21"/>
  <c r="J21"/>
  <c r="L21"/>
  <c r="Q21"/>
  <c r="F28"/>
  <c r="T22"/>
  <c r="U22"/>
  <c r="V22"/>
  <c r="W22"/>
  <c r="X22"/>
  <c r="Y22"/>
  <c r="Z22"/>
  <c r="AA22"/>
  <c r="AB22"/>
  <c r="AC22"/>
  <c r="AD22"/>
  <c r="AF22"/>
  <c r="AJ22"/>
  <c r="AN22"/>
  <c r="S22"/>
  <c r="L17"/>
  <c r="L18"/>
  <c r="L19"/>
  <c r="L20"/>
  <c r="L16"/>
  <c r="J17"/>
  <c r="J18"/>
  <c r="J19"/>
  <c r="J20"/>
  <c r="J16"/>
  <c r="H17"/>
  <c r="H18"/>
  <c r="H19"/>
  <c r="H20"/>
  <c r="H16"/>
  <c r="F17"/>
  <c r="F18"/>
  <c r="F19"/>
  <c r="F20"/>
  <c r="F16"/>
  <c r="Q17"/>
  <c r="Q18"/>
  <c r="Q19"/>
  <c r="Q20"/>
  <c r="Q16"/>
  <c r="B11"/>
  <c r="C7"/>
  <c r="F29"/>
  <c r="B10"/>
  <c r="B8"/>
  <c r="D5"/>
  <c r="B3" i="8"/>
  <c r="B4" i="14"/>
  <c r="D2" i="8"/>
  <c r="E2" i="27" s="1"/>
  <c r="P1" i="19"/>
  <c r="R1" i="18"/>
  <c r="AZ54" i="21"/>
  <c r="AY54"/>
  <c r="AX54"/>
  <c r="AW54"/>
  <c r="AV54"/>
  <c r="AU54"/>
  <c r="AT54"/>
  <c r="AS54"/>
  <c r="AR54"/>
  <c r="AQ54"/>
  <c r="AP54"/>
  <c r="AO54"/>
  <c r="AN54"/>
  <c r="AM54"/>
  <c r="AL54"/>
  <c r="AK54"/>
  <c r="AJ54"/>
  <c r="AI54"/>
  <c r="AH54"/>
  <c r="AG54"/>
  <c r="AF54"/>
  <c r="AE54"/>
  <c r="AD54"/>
  <c r="AC54"/>
  <c r="AB54"/>
  <c r="AA54"/>
  <c r="Z54"/>
  <c r="Y54"/>
  <c r="X54"/>
  <c r="W54"/>
  <c r="V54"/>
  <c r="U54"/>
  <c r="T54"/>
  <c r="S54"/>
  <c r="R54"/>
  <c r="Q54"/>
  <c r="P54"/>
  <c r="O54"/>
  <c r="N54"/>
  <c r="M54"/>
  <c r="L54"/>
  <c r="K54"/>
  <c r="J54"/>
  <c r="I54"/>
  <c r="H54"/>
  <c r="G54"/>
  <c r="F54"/>
  <c r="E54"/>
  <c r="D54"/>
  <c r="C54"/>
  <c r="BA54" s="1"/>
  <c r="BB54" s="1"/>
  <c r="B54"/>
  <c r="AZ53"/>
  <c r="AY53"/>
  <c r="AX53"/>
  <c r="AW53"/>
  <c r="AV53"/>
  <c r="AU53"/>
  <c r="AT53"/>
  <c r="AS53"/>
  <c r="AR53"/>
  <c r="AQ53"/>
  <c r="AP53"/>
  <c r="AO53"/>
  <c r="AN53"/>
  <c r="AM53"/>
  <c r="AL53"/>
  <c r="AK53"/>
  <c r="AJ53"/>
  <c r="AI53"/>
  <c r="AH53"/>
  <c r="AG53"/>
  <c r="AF53"/>
  <c r="AE53"/>
  <c r="AD53"/>
  <c r="AC53"/>
  <c r="AB53"/>
  <c r="AA53"/>
  <c r="Z53"/>
  <c r="Y53"/>
  <c r="X53"/>
  <c r="W53"/>
  <c r="V53"/>
  <c r="U53"/>
  <c r="T53"/>
  <c r="S53"/>
  <c r="R53"/>
  <c r="Q53"/>
  <c r="P53"/>
  <c r="O53"/>
  <c r="N53"/>
  <c r="M53"/>
  <c r="L53"/>
  <c r="K53"/>
  <c r="J53"/>
  <c r="I53"/>
  <c r="H53"/>
  <c r="G53"/>
  <c r="F53"/>
  <c r="E53"/>
  <c r="D53"/>
  <c r="C53"/>
  <c r="BA53" s="1"/>
  <c r="BB53" s="1"/>
  <c r="B53"/>
  <c r="AZ52"/>
  <c r="AY52"/>
  <c r="AX52"/>
  <c r="AW52"/>
  <c r="AV52"/>
  <c r="AU52"/>
  <c r="AT52"/>
  <c r="AS52"/>
  <c r="AR52"/>
  <c r="AQ52"/>
  <c r="AP52"/>
  <c r="AO52"/>
  <c r="AN52"/>
  <c r="AM52"/>
  <c r="AL52"/>
  <c r="AK52"/>
  <c r="AJ52"/>
  <c r="AI52"/>
  <c r="AH52"/>
  <c r="AG52"/>
  <c r="AF52"/>
  <c r="AE52"/>
  <c r="AD52"/>
  <c r="AC52"/>
  <c r="AB52"/>
  <c r="AA52"/>
  <c r="Z52"/>
  <c r="Y52"/>
  <c r="X52"/>
  <c r="W52"/>
  <c r="V52"/>
  <c r="U52"/>
  <c r="T52"/>
  <c r="S52"/>
  <c r="R52"/>
  <c r="Q52"/>
  <c r="P52"/>
  <c r="O52"/>
  <c r="N52"/>
  <c r="M52"/>
  <c r="L52"/>
  <c r="K52"/>
  <c r="J52"/>
  <c r="I52"/>
  <c r="H52"/>
  <c r="G52"/>
  <c r="F52"/>
  <c r="E52"/>
  <c r="D52"/>
  <c r="C52"/>
  <c r="BA52" s="1"/>
  <c r="BB52" s="1"/>
  <c r="B52"/>
  <c r="AZ51"/>
  <c r="AY51"/>
  <c r="AX51"/>
  <c r="AW51"/>
  <c r="AV51"/>
  <c r="AU51"/>
  <c r="AT51"/>
  <c r="AS51"/>
  <c r="AR51"/>
  <c r="AQ51"/>
  <c r="AP51"/>
  <c r="AO51"/>
  <c r="AN51"/>
  <c r="AM51"/>
  <c r="AL51"/>
  <c r="AK51"/>
  <c r="AJ51"/>
  <c r="AI51"/>
  <c r="AH51"/>
  <c r="AG51"/>
  <c r="AF51"/>
  <c r="AE51"/>
  <c r="AD51"/>
  <c r="AC51"/>
  <c r="AB51"/>
  <c r="AA51"/>
  <c r="Z51"/>
  <c r="Y51"/>
  <c r="X51"/>
  <c r="W51"/>
  <c r="V51"/>
  <c r="U51"/>
  <c r="T51"/>
  <c r="S51"/>
  <c r="R51"/>
  <c r="Q51"/>
  <c r="P51"/>
  <c r="O51"/>
  <c r="N51"/>
  <c r="M51"/>
  <c r="L51"/>
  <c r="K51"/>
  <c r="J51"/>
  <c r="I51"/>
  <c r="H51"/>
  <c r="G51"/>
  <c r="F51"/>
  <c r="E51"/>
  <c r="D51"/>
  <c r="C51"/>
  <c r="BA51" s="1"/>
  <c r="BB51" s="1"/>
  <c r="B51"/>
  <c r="AZ50"/>
  <c r="AY50"/>
  <c r="AX50"/>
  <c r="AW50"/>
  <c r="AV50"/>
  <c r="AU50"/>
  <c r="AT50"/>
  <c r="AS50"/>
  <c r="AR50"/>
  <c r="AQ50"/>
  <c r="AP50"/>
  <c r="AO50"/>
  <c r="AN50"/>
  <c r="AM50"/>
  <c r="AL50"/>
  <c r="AK50"/>
  <c r="AJ50"/>
  <c r="AI50"/>
  <c r="AH50"/>
  <c r="AG50"/>
  <c r="AF50"/>
  <c r="AE50"/>
  <c r="AD50"/>
  <c r="AC50"/>
  <c r="AB50"/>
  <c r="AA50"/>
  <c r="Z50"/>
  <c r="Y50"/>
  <c r="X50"/>
  <c r="W50"/>
  <c r="V50"/>
  <c r="U50"/>
  <c r="T50"/>
  <c r="S50"/>
  <c r="R50"/>
  <c r="Q50"/>
  <c r="P50"/>
  <c r="O50"/>
  <c r="N50"/>
  <c r="M50"/>
  <c r="L50"/>
  <c r="K50"/>
  <c r="J50"/>
  <c r="I50"/>
  <c r="H50"/>
  <c r="G50"/>
  <c r="F50"/>
  <c r="E50"/>
  <c r="D50"/>
  <c r="C50"/>
  <c r="BA50" s="1"/>
  <c r="BB50" s="1"/>
  <c r="B50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BA49" s="1"/>
  <c r="BB49" s="1"/>
  <c r="B49"/>
  <c r="AZ48"/>
  <c r="AY48"/>
  <c r="AX48"/>
  <c r="AW48"/>
  <c r="AV48"/>
  <c r="AU48"/>
  <c r="AT48"/>
  <c r="AS48"/>
  <c r="AR48"/>
  <c r="AQ48"/>
  <c r="AP48"/>
  <c r="AO48"/>
  <c r="AN48"/>
  <c r="AM48"/>
  <c r="AL48"/>
  <c r="AK48"/>
  <c r="AJ48"/>
  <c r="AI48"/>
  <c r="AH48"/>
  <c r="AG48"/>
  <c r="AF48"/>
  <c r="AE48"/>
  <c r="AD48"/>
  <c r="AC48"/>
  <c r="AB48"/>
  <c r="AA48"/>
  <c r="Z48"/>
  <c r="Y48"/>
  <c r="X48"/>
  <c r="W48"/>
  <c r="V48"/>
  <c r="U48"/>
  <c r="T48"/>
  <c r="S48"/>
  <c r="R48"/>
  <c r="Q48"/>
  <c r="P48"/>
  <c r="O48"/>
  <c r="N48"/>
  <c r="M48"/>
  <c r="L48"/>
  <c r="K48"/>
  <c r="J48"/>
  <c r="I48"/>
  <c r="H48"/>
  <c r="G48"/>
  <c r="F48"/>
  <c r="E48"/>
  <c r="D48"/>
  <c r="C48"/>
  <c r="BA48" s="1"/>
  <c r="BB48" s="1"/>
  <c r="B48"/>
  <c r="AZ47"/>
  <c r="AY47"/>
  <c r="AX47"/>
  <c r="AW47"/>
  <c r="AV47"/>
  <c r="AU47"/>
  <c r="AT47"/>
  <c r="AS47"/>
  <c r="AR47"/>
  <c r="AQ47"/>
  <c r="AP47"/>
  <c r="AO47"/>
  <c r="AN47"/>
  <c r="AM47"/>
  <c r="AL47"/>
  <c r="AK47"/>
  <c r="AJ47"/>
  <c r="AI47"/>
  <c r="AH47"/>
  <c r="AG47"/>
  <c r="AF47"/>
  <c r="AE47"/>
  <c r="AD47"/>
  <c r="AC47"/>
  <c r="AB47"/>
  <c r="AA47"/>
  <c r="Z47"/>
  <c r="Y47"/>
  <c r="X47"/>
  <c r="W47"/>
  <c r="V47"/>
  <c r="U47"/>
  <c r="T47"/>
  <c r="S47"/>
  <c r="R47"/>
  <c r="Q47"/>
  <c r="P47"/>
  <c r="O47"/>
  <c r="N47"/>
  <c r="M47"/>
  <c r="L47"/>
  <c r="K47"/>
  <c r="J47"/>
  <c r="I47"/>
  <c r="H47"/>
  <c r="G47"/>
  <c r="F47"/>
  <c r="E47"/>
  <c r="D47"/>
  <c r="C47"/>
  <c r="BA47" s="1"/>
  <c r="BB47" s="1"/>
  <c r="B47"/>
  <c r="AZ46"/>
  <c r="AY46"/>
  <c r="AX46"/>
  <c r="AW46"/>
  <c r="AV46"/>
  <c r="AU46"/>
  <c r="AT46"/>
  <c r="AS46"/>
  <c r="AR46"/>
  <c r="AQ46"/>
  <c r="AP46"/>
  <c r="AO46"/>
  <c r="AN46"/>
  <c r="AM46"/>
  <c r="AL46"/>
  <c r="AK46"/>
  <c r="AJ46"/>
  <c r="AI46"/>
  <c r="AH46"/>
  <c r="AG46"/>
  <c r="AF46"/>
  <c r="AE46"/>
  <c r="AD46"/>
  <c r="AC46"/>
  <c r="AB46"/>
  <c r="AA46"/>
  <c r="Z46"/>
  <c r="Y46"/>
  <c r="X46"/>
  <c r="W46"/>
  <c r="V46"/>
  <c r="U46"/>
  <c r="T46"/>
  <c r="S46"/>
  <c r="R46"/>
  <c r="Q46"/>
  <c r="P46"/>
  <c r="O46"/>
  <c r="N46"/>
  <c r="M46"/>
  <c r="L46"/>
  <c r="K46"/>
  <c r="J46"/>
  <c r="I46"/>
  <c r="H46"/>
  <c r="G46"/>
  <c r="F46"/>
  <c r="E46"/>
  <c r="D46"/>
  <c r="C46"/>
  <c r="BA46" s="1"/>
  <c r="BB46" s="1"/>
  <c r="B46"/>
  <c r="AZ45"/>
  <c r="AY45"/>
  <c r="AX45"/>
  <c r="AW45"/>
  <c r="AV45"/>
  <c r="AU45"/>
  <c r="AT45"/>
  <c r="AS45"/>
  <c r="AR45"/>
  <c r="AQ45"/>
  <c r="AP45"/>
  <c r="AO45"/>
  <c r="AN45"/>
  <c r="AM45"/>
  <c r="AL45"/>
  <c r="AK45"/>
  <c r="AJ45"/>
  <c r="AI45"/>
  <c r="AH45"/>
  <c r="AG45"/>
  <c r="AF45"/>
  <c r="AE45"/>
  <c r="AD45"/>
  <c r="AC45"/>
  <c r="AB45"/>
  <c r="AA45"/>
  <c r="Z45"/>
  <c r="Y45"/>
  <c r="X45"/>
  <c r="W45"/>
  <c r="V45"/>
  <c r="U45"/>
  <c r="T45"/>
  <c r="S45"/>
  <c r="R45"/>
  <c r="Q45"/>
  <c r="P45"/>
  <c r="O45"/>
  <c r="N45"/>
  <c r="M45"/>
  <c r="L45"/>
  <c r="K45"/>
  <c r="J45"/>
  <c r="I45"/>
  <c r="H45"/>
  <c r="G45"/>
  <c r="F45"/>
  <c r="E45"/>
  <c r="D45"/>
  <c r="C45"/>
  <c r="B45"/>
  <c r="AZ44"/>
  <c r="AY44"/>
  <c r="AX44"/>
  <c r="AW44"/>
  <c r="AV44"/>
  <c r="AU44"/>
  <c r="AT44"/>
  <c r="AS44"/>
  <c r="AR44"/>
  <c r="AQ44"/>
  <c r="AP44"/>
  <c r="AO44"/>
  <c r="AN44"/>
  <c r="AM44"/>
  <c r="AL44"/>
  <c r="AK44"/>
  <c r="AJ44"/>
  <c r="AI44"/>
  <c r="AH44"/>
  <c r="AG44"/>
  <c r="AF44"/>
  <c r="AE44"/>
  <c r="AD44"/>
  <c r="AC44"/>
  <c r="AB44"/>
  <c r="AA44"/>
  <c r="Z44"/>
  <c r="Y44"/>
  <c r="X44"/>
  <c r="W44"/>
  <c r="V44"/>
  <c r="U44"/>
  <c r="T44"/>
  <c r="S44"/>
  <c r="R44"/>
  <c r="Q44"/>
  <c r="P44"/>
  <c r="O44"/>
  <c r="N44"/>
  <c r="M44"/>
  <c r="L44"/>
  <c r="K44"/>
  <c r="J44"/>
  <c r="I44"/>
  <c r="H44"/>
  <c r="G44"/>
  <c r="F44"/>
  <c r="E44"/>
  <c r="D44"/>
  <c r="C44"/>
  <c r="BA44" s="1"/>
  <c r="BB44" s="1"/>
  <c r="B44"/>
  <c r="AZ43"/>
  <c r="AY43"/>
  <c r="AX43"/>
  <c r="AW43"/>
  <c r="AV43"/>
  <c r="AU43"/>
  <c r="AT43"/>
  <c r="AS43"/>
  <c r="AR43"/>
  <c r="AQ43"/>
  <c r="AP43"/>
  <c r="AO43"/>
  <c r="AN43"/>
  <c r="AM43"/>
  <c r="AL43"/>
  <c r="AK43"/>
  <c r="AJ43"/>
  <c r="AI43"/>
  <c r="AH43"/>
  <c r="AG43"/>
  <c r="AF43"/>
  <c r="AE43"/>
  <c r="AD43"/>
  <c r="AC43"/>
  <c r="AB43"/>
  <c r="AA43"/>
  <c r="Z43"/>
  <c r="Y43"/>
  <c r="X43"/>
  <c r="W43"/>
  <c r="V43"/>
  <c r="U43"/>
  <c r="T43"/>
  <c r="S43"/>
  <c r="R43"/>
  <c r="Q43"/>
  <c r="P43"/>
  <c r="O43"/>
  <c r="N43"/>
  <c r="M43"/>
  <c r="L43"/>
  <c r="K43"/>
  <c r="J43"/>
  <c r="I43"/>
  <c r="H43"/>
  <c r="G43"/>
  <c r="F43"/>
  <c r="E43"/>
  <c r="D43"/>
  <c r="C43"/>
  <c r="B43"/>
  <c r="AZ42"/>
  <c r="AY42"/>
  <c r="AX42"/>
  <c r="AW42"/>
  <c r="AV42"/>
  <c r="AU42"/>
  <c r="AT42"/>
  <c r="AS42"/>
  <c r="AR42"/>
  <c r="AQ42"/>
  <c r="AP42"/>
  <c r="AO42"/>
  <c r="AN42"/>
  <c r="AM42"/>
  <c r="AL42"/>
  <c r="AK42"/>
  <c r="AJ42"/>
  <c r="AI42"/>
  <c r="AH42"/>
  <c r="AG42"/>
  <c r="AF42"/>
  <c r="AE42"/>
  <c r="AD42"/>
  <c r="AC42"/>
  <c r="AB42"/>
  <c r="AA42"/>
  <c r="Z42"/>
  <c r="Y42"/>
  <c r="X42"/>
  <c r="W42"/>
  <c r="V42"/>
  <c r="U42"/>
  <c r="T42"/>
  <c r="S42"/>
  <c r="R42"/>
  <c r="Q42"/>
  <c r="P42"/>
  <c r="O42"/>
  <c r="N42"/>
  <c r="M42"/>
  <c r="L42"/>
  <c r="K42"/>
  <c r="J42"/>
  <c r="I42"/>
  <c r="H42"/>
  <c r="G42"/>
  <c r="F42"/>
  <c r="E42"/>
  <c r="D42"/>
  <c r="C42"/>
  <c r="BA42" s="1"/>
  <c r="BB42" s="1"/>
  <c r="B42"/>
  <c r="AZ41"/>
  <c r="AY41"/>
  <c r="AX41"/>
  <c r="AW41"/>
  <c r="AV41"/>
  <c r="AU41"/>
  <c r="AT41"/>
  <c r="AS41"/>
  <c r="AR41"/>
  <c r="AQ41"/>
  <c r="AP41"/>
  <c r="AO41"/>
  <c r="AN41"/>
  <c r="AM41"/>
  <c r="AL41"/>
  <c r="AK41"/>
  <c r="AJ41"/>
  <c r="AI41"/>
  <c r="AH41"/>
  <c r="AG41"/>
  <c r="AF41"/>
  <c r="AE41"/>
  <c r="AD41"/>
  <c r="AC41"/>
  <c r="AB41"/>
  <c r="AA41"/>
  <c r="Z41"/>
  <c r="Y41"/>
  <c r="X41"/>
  <c r="W41"/>
  <c r="V41"/>
  <c r="U41"/>
  <c r="T41"/>
  <c r="S41"/>
  <c r="R41"/>
  <c r="Q41"/>
  <c r="P41"/>
  <c r="O41"/>
  <c r="N41"/>
  <c r="M41"/>
  <c r="L41"/>
  <c r="K41"/>
  <c r="J41"/>
  <c r="I41"/>
  <c r="H41"/>
  <c r="G41"/>
  <c r="F41"/>
  <c r="E41"/>
  <c r="D41"/>
  <c r="C41"/>
  <c r="B41"/>
  <c r="AZ40"/>
  <c r="AY40"/>
  <c r="AX40"/>
  <c r="AW40"/>
  <c r="AV40"/>
  <c r="AU40"/>
  <c r="AT40"/>
  <c r="AS40"/>
  <c r="AR40"/>
  <c r="AQ40"/>
  <c r="AP40"/>
  <c r="AO40"/>
  <c r="AN40"/>
  <c r="AM40"/>
  <c r="AL40"/>
  <c r="AK40"/>
  <c r="AJ40"/>
  <c r="AI40"/>
  <c r="AH40"/>
  <c r="AG40"/>
  <c r="AF40"/>
  <c r="AE40"/>
  <c r="AD40"/>
  <c r="AC40"/>
  <c r="AB40"/>
  <c r="AA40"/>
  <c r="Z40"/>
  <c r="Y40"/>
  <c r="X40"/>
  <c r="W40"/>
  <c r="V40"/>
  <c r="U40"/>
  <c r="T40"/>
  <c r="S40"/>
  <c r="R40"/>
  <c r="Q40"/>
  <c r="P40"/>
  <c r="O40"/>
  <c r="N40"/>
  <c r="M40"/>
  <c r="L40"/>
  <c r="K40"/>
  <c r="J40"/>
  <c r="I40"/>
  <c r="H40"/>
  <c r="G40"/>
  <c r="F40"/>
  <c r="E40"/>
  <c r="D40"/>
  <c r="C40"/>
  <c r="BA40" s="1"/>
  <c r="BB40" s="1"/>
  <c r="B40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B39"/>
  <c r="AZ38"/>
  <c r="AY38"/>
  <c r="AX38"/>
  <c r="AW38"/>
  <c r="AV38"/>
  <c r="AU38"/>
  <c r="AT38"/>
  <c r="AS38"/>
  <c r="AR38"/>
  <c r="AQ38"/>
  <c r="AP38"/>
  <c r="AO38"/>
  <c r="AN38"/>
  <c r="AM38"/>
  <c r="AL38"/>
  <c r="AK38"/>
  <c r="AJ38"/>
  <c r="AI38"/>
  <c r="AH38"/>
  <c r="AG38"/>
  <c r="AF38"/>
  <c r="AE38"/>
  <c r="AD38"/>
  <c r="AC38"/>
  <c r="AB38"/>
  <c r="AA38"/>
  <c r="Z38"/>
  <c r="Y38"/>
  <c r="X38"/>
  <c r="W38"/>
  <c r="V38"/>
  <c r="U38"/>
  <c r="T38"/>
  <c r="S38"/>
  <c r="R38"/>
  <c r="Q38"/>
  <c r="P38"/>
  <c r="O38"/>
  <c r="N38"/>
  <c r="M38"/>
  <c r="L38"/>
  <c r="K38"/>
  <c r="J38"/>
  <c r="I38"/>
  <c r="H38"/>
  <c r="G38"/>
  <c r="F38"/>
  <c r="E38"/>
  <c r="D38"/>
  <c r="C38"/>
  <c r="BA38" s="1"/>
  <c r="BB38" s="1"/>
  <c r="B38"/>
  <c r="AZ37"/>
  <c r="AY37"/>
  <c r="AX37"/>
  <c r="AW37"/>
  <c r="AV37"/>
  <c r="AU37"/>
  <c r="AT37"/>
  <c r="AS37"/>
  <c r="AR37"/>
  <c r="AQ37"/>
  <c r="AP37"/>
  <c r="AO37"/>
  <c r="AN37"/>
  <c r="AM37"/>
  <c r="AL37"/>
  <c r="AK37"/>
  <c r="AJ37"/>
  <c r="AI37"/>
  <c r="AH37"/>
  <c r="AG37"/>
  <c r="AF37"/>
  <c r="AE37"/>
  <c r="AD37"/>
  <c r="AC37"/>
  <c r="AB37"/>
  <c r="AA37"/>
  <c r="Z37"/>
  <c r="Y37"/>
  <c r="X37"/>
  <c r="W37"/>
  <c r="V37"/>
  <c r="U37"/>
  <c r="T37"/>
  <c r="S37"/>
  <c r="R37"/>
  <c r="Q37"/>
  <c r="P37"/>
  <c r="O37"/>
  <c r="N37"/>
  <c r="M37"/>
  <c r="L37"/>
  <c r="K37"/>
  <c r="J37"/>
  <c r="I37"/>
  <c r="H37"/>
  <c r="G37"/>
  <c r="F37"/>
  <c r="E37"/>
  <c r="D37"/>
  <c r="C37"/>
  <c r="B37"/>
  <c r="AZ36"/>
  <c r="AY36"/>
  <c r="AX36"/>
  <c r="AW36"/>
  <c r="AV36"/>
  <c r="AU36"/>
  <c r="AT36"/>
  <c r="AS36"/>
  <c r="AR36"/>
  <c r="AQ36"/>
  <c r="AP36"/>
  <c r="AO36"/>
  <c r="AN36"/>
  <c r="AM36"/>
  <c r="AL36"/>
  <c r="AK36"/>
  <c r="AJ36"/>
  <c r="AI36"/>
  <c r="AH36"/>
  <c r="AG36"/>
  <c r="AF36"/>
  <c r="AE36"/>
  <c r="AD36"/>
  <c r="AC36"/>
  <c r="AB36"/>
  <c r="AA36"/>
  <c r="Z36"/>
  <c r="Y36"/>
  <c r="X36"/>
  <c r="W36"/>
  <c r="V36"/>
  <c r="U36"/>
  <c r="T36"/>
  <c r="S36"/>
  <c r="R36"/>
  <c r="Q36"/>
  <c r="P36"/>
  <c r="O36"/>
  <c r="N36"/>
  <c r="M36"/>
  <c r="L36"/>
  <c r="K36"/>
  <c r="J36"/>
  <c r="I36"/>
  <c r="H36"/>
  <c r="G36"/>
  <c r="F36"/>
  <c r="E36"/>
  <c r="D36"/>
  <c r="C36"/>
  <c r="BA36" s="1"/>
  <c r="BB36" s="1"/>
  <c r="B36"/>
  <c r="AZ35"/>
  <c r="AY35"/>
  <c r="AX35"/>
  <c r="AW35"/>
  <c r="AV35"/>
  <c r="AU35"/>
  <c r="AT35"/>
  <c r="AS35"/>
  <c r="AR35"/>
  <c r="AQ35"/>
  <c r="AP35"/>
  <c r="AO35"/>
  <c r="AN35"/>
  <c r="AM35"/>
  <c r="AL35"/>
  <c r="AK35"/>
  <c r="AJ35"/>
  <c r="AI35"/>
  <c r="AH35"/>
  <c r="AG35"/>
  <c r="AF35"/>
  <c r="AE35"/>
  <c r="AD35"/>
  <c r="AC35"/>
  <c r="AB35"/>
  <c r="AA35"/>
  <c r="Z35"/>
  <c r="Y35"/>
  <c r="X35"/>
  <c r="W35"/>
  <c r="V35"/>
  <c r="U35"/>
  <c r="T35"/>
  <c r="S35"/>
  <c r="R35"/>
  <c r="Q35"/>
  <c r="P35"/>
  <c r="O35"/>
  <c r="N35"/>
  <c r="M35"/>
  <c r="L35"/>
  <c r="K35"/>
  <c r="J35"/>
  <c r="I35"/>
  <c r="H35"/>
  <c r="G35"/>
  <c r="F35"/>
  <c r="E35"/>
  <c r="D35"/>
  <c r="C35"/>
  <c r="B35"/>
  <c r="AZ34"/>
  <c r="AY34"/>
  <c r="AX34"/>
  <c r="AW34"/>
  <c r="AV34"/>
  <c r="AU34"/>
  <c r="AT34"/>
  <c r="AS34"/>
  <c r="AR34"/>
  <c r="AQ34"/>
  <c r="AP34"/>
  <c r="AO34"/>
  <c r="AN34"/>
  <c r="AM34"/>
  <c r="AL34"/>
  <c r="AK34"/>
  <c r="AJ34"/>
  <c r="AI34"/>
  <c r="AH34"/>
  <c r="AG34"/>
  <c r="AF34"/>
  <c r="AE34"/>
  <c r="AD34"/>
  <c r="AC34"/>
  <c r="AB34"/>
  <c r="AA34"/>
  <c r="Z34"/>
  <c r="Y34"/>
  <c r="X34"/>
  <c r="W34"/>
  <c r="V34"/>
  <c r="U34"/>
  <c r="T34"/>
  <c r="S34"/>
  <c r="R34"/>
  <c r="Q34"/>
  <c r="P34"/>
  <c r="O34"/>
  <c r="N34"/>
  <c r="M34"/>
  <c r="L34"/>
  <c r="K34"/>
  <c r="J34"/>
  <c r="I34"/>
  <c r="H34"/>
  <c r="G34"/>
  <c r="F34"/>
  <c r="E34"/>
  <c r="D34"/>
  <c r="C34"/>
  <c r="BA34" s="1"/>
  <c r="BB34" s="1"/>
  <c r="B34"/>
  <c r="AZ33"/>
  <c r="AY33"/>
  <c r="AX33"/>
  <c r="AW33"/>
  <c r="AV33"/>
  <c r="AU33"/>
  <c r="AT33"/>
  <c r="AS33"/>
  <c r="AR33"/>
  <c r="AQ33"/>
  <c r="AP33"/>
  <c r="AO33"/>
  <c r="AN33"/>
  <c r="AM33"/>
  <c r="AL33"/>
  <c r="AK33"/>
  <c r="AJ33"/>
  <c r="AI33"/>
  <c r="AH33"/>
  <c r="AG33"/>
  <c r="AF33"/>
  <c r="AE33"/>
  <c r="AD33"/>
  <c r="AC33"/>
  <c r="AB33"/>
  <c r="AA33"/>
  <c r="Z33"/>
  <c r="Y33"/>
  <c r="X33"/>
  <c r="W33"/>
  <c r="V33"/>
  <c r="U33"/>
  <c r="T33"/>
  <c r="S33"/>
  <c r="R33"/>
  <c r="Q33"/>
  <c r="P33"/>
  <c r="O33"/>
  <c r="N33"/>
  <c r="M33"/>
  <c r="L33"/>
  <c r="K33"/>
  <c r="J33"/>
  <c r="I33"/>
  <c r="H33"/>
  <c r="G33"/>
  <c r="F33"/>
  <c r="E33"/>
  <c r="D33"/>
  <c r="C33"/>
  <c r="B33"/>
  <c r="AZ32"/>
  <c r="AY32"/>
  <c r="AX32"/>
  <c r="AW32"/>
  <c r="AV32"/>
  <c r="AU32"/>
  <c r="AT32"/>
  <c r="AS32"/>
  <c r="AR32"/>
  <c r="AQ32"/>
  <c r="AP32"/>
  <c r="AO32"/>
  <c r="AN32"/>
  <c r="AM32"/>
  <c r="AL32"/>
  <c r="AK32"/>
  <c r="AJ32"/>
  <c r="AI32"/>
  <c r="AH32"/>
  <c r="AG32"/>
  <c r="AF32"/>
  <c r="AE32"/>
  <c r="AD32"/>
  <c r="AC32"/>
  <c r="AB32"/>
  <c r="AA32"/>
  <c r="Z32"/>
  <c r="Y32"/>
  <c r="X32"/>
  <c r="W32"/>
  <c r="V32"/>
  <c r="U32"/>
  <c r="T32"/>
  <c r="S32"/>
  <c r="R32"/>
  <c r="Q32"/>
  <c r="P32"/>
  <c r="O32"/>
  <c r="N32"/>
  <c r="M32"/>
  <c r="L32"/>
  <c r="K32"/>
  <c r="J32"/>
  <c r="I32"/>
  <c r="H32"/>
  <c r="G32"/>
  <c r="F32"/>
  <c r="E32"/>
  <c r="D32"/>
  <c r="C32"/>
  <c r="BA32" s="1"/>
  <c r="BB32" s="1"/>
  <c r="B32"/>
  <c r="AZ31"/>
  <c r="AY31"/>
  <c r="AX31"/>
  <c r="AW31"/>
  <c r="AV31"/>
  <c r="AU31"/>
  <c r="AT31"/>
  <c r="AS31"/>
  <c r="AR31"/>
  <c r="AQ31"/>
  <c r="AP31"/>
  <c r="AO31"/>
  <c r="AN31"/>
  <c r="AM31"/>
  <c r="AL31"/>
  <c r="AK31"/>
  <c r="AJ31"/>
  <c r="AI31"/>
  <c r="AH31"/>
  <c r="AG31"/>
  <c r="AF31"/>
  <c r="AE31"/>
  <c r="AD31"/>
  <c r="AC31"/>
  <c r="AB31"/>
  <c r="AA31"/>
  <c r="Z31"/>
  <c r="Y31"/>
  <c r="X31"/>
  <c r="W31"/>
  <c r="V31"/>
  <c r="U31"/>
  <c r="T31"/>
  <c r="S31"/>
  <c r="R31"/>
  <c r="Q31"/>
  <c r="P31"/>
  <c r="O31"/>
  <c r="N31"/>
  <c r="M31"/>
  <c r="L31"/>
  <c r="K31"/>
  <c r="J31"/>
  <c r="I31"/>
  <c r="H31"/>
  <c r="G31"/>
  <c r="F31"/>
  <c r="E31"/>
  <c r="D31"/>
  <c r="C31"/>
  <c r="B31"/>
  <c r="AZ30"/>
  <c r="AY30"/>
  <c r="AX30"/>
  <c r="AW30"/>
  <c r="AV30"/>
  <c r="AU30"/>
  <c r="AT30"/>
  <c r="AS30"/>
  <c r="AR30"/>
  <c r="AQ30"/>
  <c r="AP30"/>
  <c r="AO30"/>
  <c r="AN30"/>
  <c r="AM30"/>
  <c r="AL30"/>
  <c r="AK30"/>
  <c r="AJ30"/>
  <c r="AI30"/>
  <c r="AH30"/>
  <c r="AG30"/>
  <c r="AF30"/>
  <c r="AE30"/>
  <c r="AD30"/>
  <c r="AC30"/>
  <c r="AB30"/>
  <c r="AA30"/>
  <c r="Z30"/>
  <c r="Y30"/>
  <c r="X30"/>
  <c r="W30"/>
  <c r="V30"/>
  <c r="U30"/>
  <c r="T30"/>
  <c r="S30"/>
  <c r="R30"/>
  <c r="Q30"/>
  <c r="P30"/>
  <c r="O30"/>
  <c r="N30"/>
  <c r="M30"/>
  <c r="L30"/>
  <c r="K30"/>
  <c r="J30"/>
  <c r="I30"/>
  <c r="H30"/>
  <c r="G30"/>
  <c r="F30"/>
  <c r="E30"/>
  <c r="D30"/>
  <c r="C30"/>
  <c r="BA30" s="1"/>
  <c r="BB30" s="1"/>
  <c r="B30"/>
  <c r="AZ29"/>
  <c r="AY29"/>
  <c r="AX29"/>
  <c r="AW29"/>
  <c r="AV29"/>
  <c r="AU29"/>
  <c r="AT29"/>
  <c r="AS29"/>
  <c r="AR29"/>
  <c r="AQ29"/>
  <c r="AP29"/>
  <c r="AO29"/>
  <c r="AN29"/>
  <c r="AM29"/>
  <c r="AL29"/>
  <c r="AK29"/>
  <c r="AJ29"/>
  <c r="AI29"/>
  <c r="AH29"/>
  <c r="AG29"/>
  <c r="AF29"/>
  <c r="AE29"/>
  <c r="AD29"/>
  <c r="AC29"/>
  <c r="AB29"/>
  <c r="AA29"/>
  <c r="Z29"/>
  <c r="Y29"/>
  <c r="X29"/>
  <c r="W29"/>
  <c r="V29"/>
  <c r="U29"/>
  <c r="T29"/>
  <c r="S29"/>
  <c r="R29"/>
  <c r="Q29"/>
  <c r="P29"/>
  <c r="O29"/>
  <c r="N29"/>
  <c r="M29"/>
  <c r="L29"/>
  <c r="K29"/>
  <c r="J29"/>
  <c r="I29"/>
  <c r="H29"/>
  <c r="G29"/>
  <c r="F29"/>
  <c r="E29"/>
  <c r="D29"/>
  <c r="C29"/>
  <c r="B29"/>
  <c r="AZ28"/>
  <c r="AY28"/>
  <c r="AX28"/>
  <c r="AW28"/>
  <c r="AV28"/>
  <c r="AU28"/>
  <c r="AT28"/>
  <c r="AS28"/>
  <c r="AR28"/>
  <c r="AQ28"/>
  <c r="AP28"/>
  <c r="AO28"/>
  <c r="AN28"/>
  <c r="AM28"/>
  <c r="AL28"/>
  <c r="AK28"/>
  <c r="AJ28"/>
  <c r="AI28"/>
  <c r="AH28"/>
  <c r="AG28"/>
  <c r="AF28"/>
  <c r="AE28"/>
  <c r="AD28"/>
  <c r="AC28"/>
  <c r="AB28"/>
  <c r="AA28"/>
  <c r="Z28"/>
  <c r="Y28"/>
  <c r="X28"/>
  <c r="W28"/>
  <c r="V28"/>
  <c r="U28"/>
  <c r="T28"/>
  <c r="S28"/>
  <c r="R28"/>
  <c r="Q28"/>
  <c r="P28"/>
  <c r="O28"/>
  <c r="N28"/>
  <c r="M28"/>
  <c r="L28"/>
  <c r="K28"/>
  <c r="J28"/>
  <c r="I28"/>
  <c r="H28"/>
  <c r="G28"/>
  <c r="F28"/>
  <c r="E28"/>
  <c r="D28"/>
  <c r="C28"/>
  <c r="B28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B27"/>
  <c r="AZ26"/>
  <c r="AY26"/>
  <c r="AX26"/>
  <c r="AW26"/>
  <c r="AV26"/>
  <c r="AU26"/>
  <c r="AT26"/>
  <c r="AS26"/>
  <c r="AR26"/>
  <c r="AQ26"/>
  <c r="AP26"/>
  <c r="AO26"/>
  <c r="AN26"/>
  <c r="AM26"/>
  <c r="AL26"/>
  <c r="AK26"/>
  <c r="AJ26"/>
  <c r="AI26"/>
  <c r="AH26"/>
  <c r="AG26"/>
  <c r="AF26"/>
  <c r="AE26"/>
  <c r="AD26"/>
  <c r="AC26"/>
  <c r="AB26"/>
  <c r="AA26"/>
  <c r="Z26"/>
  <c r="Y26"/>
  <c r="X26"/>
  <c r="W26"/>
  <c r="V26"/>
  <c r="U26"/>
  <c r="T26"/>
  <c r="S26"/>
  <c r="R26"/>
  <c r="Q26"/>
  <c r="P26"/>
  <c r="O26"/>
  <c r="N26"/>
  <c r="M26"/>
  <c r="L26"/>
  <c r="K26"/>
  <c r="J26"/>
  <c r="I26"/>
  <c r="H26"/>
  <c r="G26"/>
  <c r="F26"/>
  <c r="E26"/>
  <c r="D26"/>
  <c r="C26"/>
  <c r="B26"/>
  <c r="AZ25"/>
  <c r="AY25"/>
  <c r="AX25"/>
  <c r="AW25"/>
  <c r="AV25"/>
  <c r="AU25"/>
  <c r="AT25"/>
  <c r="AS25"/>
  <c r="AR25"/>
  <c r="AQ25"/>
  <c r="AP25"/>
  <c r="AO25"/>
  <c r="AN25"/>
  <c r="AM25"/>
  <c r="AL25"/>
  <c r="AK25"/>
  <c r="AJ25"/>
  <c r="AI25"/>
  <c r="AH25"/>
  <c r="AG25"/>
  <c r="AF25"/>
  <c r="AE25"/>
  <c r="AD25"/>
  <c r="AC25"/>
  <c r="AB25"/>
  <c r="AA25"/>
  <c r="Z25"/>
  <c r="Y25"/>
  <c r="X25"/>
  <c r="W25"/>
  <c r="V25"/>
  <c r="U25"/>
  <c r="T25"/>
  <c r="S25"/>
  <c r="R25"/>
  <c r="Q25"/>
  <c r="P25"/>
  <c r="O25"/>
  <c r="N25"/>
  <c r="M25"/>
  <c r="L25"/>
  <c r="K25"/>
  <c r="J25"/>
  <c r="I25"/>
  <c r="H25"/>
  <c r="G25"/>
  <c r="F25"/>
  <c r="E25"/>
  <c r="D25"/>
  <c r="C25"/>
  <c r="B25"/>
  <c r="AZ24"/>
  <c r="AY24"/>
  <c r="AX24"/>
  <c r="AW24"/>
  <c r="AV24"/>
  <c r="AU24"/>
  <c r="AT24"/>
  <c r="AS24"/>
  <c r="AR24"/>
  <c r="AQ24"/>
  <c r="AP24"/>
  <c r="AO24"/>
  <c r="AN24"/>
  <c r="AM24"/>
  <c r="AL24"/>
  <c r="AK24"/>
  <c r="AJ24"/>
  <c r="AI24"/>
  <c r="AH24"/>
  <c r="AG24"/>
  <c r="AF24"/>
  <c r="AE24"/>
  <c r="AD24"/>
  <c r="AC24"/>
  <c r="AB24"/>
  <c r="AA24"/>
  <c r="Z24"/>
  <c r="Y24"/>
  <c r="X24"/>
  <c r="W24"/>
  <c r="V24"/>
  <c r="U24"/>
  <c r="T24"/>
  <c r="S24"/>
  <c r="R24"/>
  <c r="Q24"/>
  <c r="P24"/>
  <c r="O24"/>
  <c r="N24"/>
  <c r="M24"/>
  <c r="L24"/>
  <c r="K24"/>
  <c r="J24"/>
  <c r="I24"/>
  <c r="H24"/>
  <c r="G24"/>
  <c r="F24"/>
  <c r="E24"/>
  <c r="D24"/>
  <c r="C24"/>
  <c r="B24"/>
  <c r="AZ23"/>
  <c r="AY23"/>
  <c r="AX23"/>
  <c r="AW23"/>
  <c r="AV23"/>
  <c r="AU23"/>
  <c r="AT23"/>
  <c r="AS23"/>
  <c r="AR23"/>
  <c r="AQ23"/>
  <c r="AP23"/>
  <c r="AO23"/>
  <c r="AN23"/>
  <c r="AM23"/>
  <c r="AL23"/>
  <c r="AK23"/>
  <c r="AJ23"/>
  <c r="AI23"/>
  <c r="AH23"/>
  <c r="AG23"/>
  <c r="AF23"/>
  <c r="AE23"/>
  <c r="AD23"/>
  <c r="AC23"/>
  <c r="AB23"/>
  <c r="AA23"/>
  <c r="Z23"/>
  <c r="Y23"/>
  <c r="X23"/>
  <c r="W23"/>
  <c r="V23"/>
  <c r="U23"/>
  <c r="T23"/>
  <c r="S23"/>
  <c r="R23"/>
  <c r="Q23"/>
  <c r="P23"/>
  <c r="O23"/>
  <c r="N23"/>
  <c r="M23"/>
  <c r="L23"/>
  <c r="K23"/>
  <c r="J23"/>
  <c r="I23"/>
  <c r="H23"/>
  <c r="G23"/>
  <c r="F23"/>
  <c r="E23"/>
  <c r="D23"/>
  <c r="C23"/>
  <c r="B23"/>
  <c r="AZ22"/>
  <c r="AY22"/>
  <c r="AX22"/>
  <c r="AW22"/>
  <c r="AV22"/>
  <c r="AU22"/>
  <c r="AT22"/>
  <c r="AS22"/>
  <c r="AR22"/>
  <c r="AQ22"/>
  <c r="AP22"/>
  <c r="AO22"/>
  <c r="AN22"/>
  <c r="AM22"/>
  <c r="AL22"/>
  <c r="AK22"/>
  <c r="AJ22"/>
  <c r="AI22"/>
  <c r="AH22"/>
  <c r="AG22"/>
  <c r="AF22"/>
  <c r="AE22"/>
  <c r="AD22"/>
  <c r="AC22"/>
  <c r="AB22"/>
  <c r="AA22"/>
  <c r="Z22"/>
  <c r="Y22"/>
  <c r="X22"/>
  <c r="W22"/>
  <c r="V22"/>
  <c r="U22"/>
  <c r="T22"/>
  <c r="S22"/>
  <c r="R22"/>
  <c r="Q22"/>
  <c r="P22"/>
  <c r="O22"/>
  <c r="N22"/>
  <c r="M22"/>
  <c r="L22"/>
  <c r="K22"/>
  <c r="J22"/>
  <c r="I22"/>
  <c r="H22"/>
  <c r="G22"/>
  <c r="F22"/>
  <c r="E22"/>
  <c r="D22"/>
  <c r="C22"/>
  <c r="B22"/>
  <c r="AZ21"/>
  <c r="AY21"/>
  <c r="AX21"/>
  <c r="AW21"/>
  <c r="AV21"/>
  <c r="AU21"/>
  <c r="AT21"/>
  <c r="AS21"/>
  <c r="AR21"/>
  <c r="AQ21"/>
  <c r="AP21"/>
  <c r="AO21"/>
  <c r="AN21"/>
  <c r="AM21"/>
  <c r="AL21"/>
  <c r="AK21"/>
  <c r="AJ21"/>
  <c r="AI21"/>
  <c r="AH21"/>
  <c r="AG21"/>
  <c r="AF21"/>
  <c r="AE21"/>
  <c r="AD21"/>
  <c r="AC21"/>
  <c r="AB21"/>
  <c r="AA21"/>
  <c r="Z21"/>
  <c r="Y21"/>
  <c r="X21"/>
  <c r="W21"/>
  <c r="V21"/>
  <c r="U21"/>
  <c r="T21"/>
  <c r="S21"/>
  <c r="R21"/>
  <c r="Q21"/>
  <c r="P21"/>
  <c r="O21"/>
  <c r="N21"/>
  <c r="M21"/>
  <c r="L21"/>
  <c r="K21"/>
  <c r="J21"/>
  <c r="I21"/>
  <c r="H21"/>
  <c r="G21"/>
  <c r="F21"/>
  <c r="E21"/>
  <c r="D21"/>
  <c r="C21"/>
  <c r="B21"/>
  <c r="AZ20"/>
  <c r="AY20"/>
  <c r="AX20"/>
  <c r="AW20"/>
  <c r="AV20"/>
  <c r="AU20"/>
  <c r="AT20"/>
  <c r="AS20"/>
  <c r="AR20"/>
  <c r="AQ20"/>
  <c r="AP20"/>
  <c r="AO20"/>
  <c r="AN20"/>
  <c r="AM20"/>
  <c r="AL20"/>
  <c r="AK20"/>
  <c r="AJ20"/>
  <c r="AI20"/>
  <c r="AH20"/>
  <c r="AG20"/>
  <c r="AF20"/>
  <c r="AE20"/>
  <c r="AD20"/>
  <c r="AC20"/>
  <c r="AB20"/>
  <c r="AA20"/>
  <c r="Z20"/>
  <c r="Y20"/>
  <c r="X20"/>
  <c r="W20"/>
  <c r="V20"/>
  <c r="U20"/>
  <c r="T20"/>
  <c r="S20"/>
  <c r="R20"/>
  <c r="Q20"/>
  <c r="P20"/>
  <c r="O20"/>
  <c r="N20"/>
  <c r="M20"/>
  <c r="L20"/>
  <c r="K20"/>
  <c r="J20"/>
  <c r="I20"/>
  <c r="H20"/>
  <c r="G20"/>
  <c r="F20"/>
  <c r="E20"/>
  <c r="D20"/>
  <c r="C20"/>
  <c r="B20"/>
  <c r="AZ19"/>
  <c r="AY19"/>
  <c r="AX19"/>
  <c r="AW19"/>
  <c r="AV19"/>
  <c r="AU19"/>
  <c r="AT19"/>
  <c r="AS19"/>
  <c r="AR19"/>
  <c r="AQ19"/>
  <c r="AP19"/>
  <c r="AO19"/>
  <c r="AN19"/>
  <c r="AM19"/>
  <c r="AL19"/>
  <c r="AK19"/>
  <c r="AJ19"/>
  <c r="AI19"/>
  <c r="AH19"/>
  <c r="AG19"/>
  <c r="AF19"/>
  <c r="AE19"/>
  <c r="AD19"/>
  <c r="AC19"/>
  <c r="AB19"/>
  <c r="AA19"/>
  <c r="Z19"/>
  <c r="Y19"/>
  <c r="X19"/>
  <c r="W19"/>
  <c r="V19"/>
  <c r="U19"/>
  <c r="T19"/>
  <c r="S19"/>
  <c r="R19"/>
  <c r="Q19"/>
  <c r="P19"/>
  <c r="O19"/>
  <c r="N19"/>
  <c r="M19"/>
  <c r="L19"/>
  <c r="K19"/>
  <c r="J19"/>
  <c r="I19"/>
  <c r="H19"/>
  <c r="G19"/>
  <c r="F19"/>
  <c r="E19"/>
  <c r="D19"/>
  <c r="C19"/>
  <c r="B19"/>
  <c r="AZ18"/>
  <c r="AY18"/>
  <c r="AX18"/>
  <c r="AW18"/>
  <c r="AV18"/>
  <c r="AU18"/>
  <c r="AT18"/>
  <c r="AS18"/>
  <c r="AR18"/>
  <c r="AQ18"/>
  <c r="AP18"/>
  <c r="AO18"/>
  <c r="AN18"/>
  <c r="AM18"/>
  <c r="AL18"/>
  <c r="AK18"/>
  <c r="AJ18"/>
  <c r="AI18"/>
  <c r="AH18"/>
  <c r="AG18"/>
  <c r="AF18"/>
  <c r="AE18"/>
  <c r="AD18"/>
  <c r="AC18"/>
  <c r="AB18"/>
  <c r="AA18"/>
  <c r="Z18"/>
  <c r="Y18"/>
  <c r="X18"/>
  <c r="W18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B18"/>
  <c r="AZ17"/>
  <c r="AY17"/>
  <c r="AX17"/>
  <c r="AW17"/>
  <c r="AV17"/>
  <c r="AU17"/>
  <c r="AT17"/>
  <c r="AS17"/>
  <c r="AR17"/>
  <c r="AQ17"/>
  <c r="AP17"/>
  <c r="AO17"/>
  <c r="AN17"/>
  <c r="AM17"/>
  <c r="AL17"/>
  <c r="AK17"/>
  <c r="AJ17"/>
  <c r="AI17"/>
  <c r="AH17"/>
  <c r="AG17"/>
  <c r="AF17"/>
  <c r="AE17"/>
  <c r="AD17"/>
  <c r="AC17"/>
  <c r="AB17"/>
  <c r="AA17"/>
  <c r="Z17"/>
  <c r="Y17"/>
  <c r="X17"/>
  <c r="W17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B17"/>
  <c r="AZ16"/>
  <c r="AY16"/>
  <c r="AX16"/>
  <c r="AW16"/>
  <c r="AV16"/>
  <c r="AU16"/>
  <c r="AT16"/>
  <c r="AS16"/>
  <c r="AR16"/>
  <c r="AQ16"/>
  <c r="AP16"/>
  <c r="AO16"/>
  <c r="AN16"/>
  <c r="AM16"/>
  <c r="AL16"/>
  <c r="AK16"/>
  <c r="AJ16"/>
  <c r="AI16"/>
  <c r="AH16"/>
  <c r="AG16"/>
  <c r="AF16"/>
  <c r="AE16"/>
  <c r="AD16"/>
  <c r="AC16"/>
  <c r="AB16"/>
  <c r="AA16"/>
  <c r="Z16"/>
  <c r="Y16"/>
  <c r="X16"/>
  <c r="W16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B16"/>
  <c r="AZ15"/>
  <c r="AY15"/>
  <c r="AX15"/>
  <c r="AW15"/>
  <c r="AV15"/>
  <c r="AU15"/>
  <c r="AT15"/>
  <c r="AS15"/>
  <c r="AR15"/>
  <c r="AQ15"/>
  <c r="AP15"/>
  <c r="AO15"/>
  <c r="AN15"/>
  <c r="AM15"/>
  <c r="AL15"/>
  <c r="AK15"/>
  <c r="AJ15"/>
  <c r="AI15"/>
  <c r="AH15"/>
  <c r="AG15"/>
  <c r="AF15"/>
  <c r="AE15"/>
  <c r="AD15"/>
  <c r="AC15"/>
  <c r="AB15"/>
  <c r="AA15"/>
  <c r="Z15"/>
  <c r="Y15"/>
  <c r="X15"/>
  <c r="W15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B15"/>
  <c r="AZ14"/>
  <c r="AY14"/>
  <c r="AX14"/>
  <c r="AW14"/>
  <c r="AV14"/>
  <c r="AU14"/>
  <c r="AT14"/>
  <c r="AS14"/>
  <c r="AR14"/>
  <c r="AQ14"/>
  <c r="AP14"/>
  <c r="AO14"/>
  <c r="AN14"/>
  <c r="AM14"/>
  <c r="AL14"/>
  <c r="AK14"/>
  <c r="AJ14"/>
  <c r="AI14"/>
  <c r="AH14"/>
  <c r="AG14"/>
  <c r="AF14"/>
  <c r="AE14"/>
  <c r="AD14"/>
  <c r="AC14"/>
  <c r="AB14"/>
  <c r="AA14"/>
  <c r="Z14"/>
  <c r="Y14"/>
  <c r="X14"/>
  <c r="W14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B14"/>
  <c r="AZ13"/>
  <c r="AY13"/>
  <c r="AX13"/>
  <c r="AW13"/>
  <c r="AV13"/>
  <c r="AU13"/>
  <c r="AT13"/>
  <c r="AS13"/>
  <c r="AR13"/>
  <c r="AQ13"/>
  <c r="AP13"/>
  <c r="AO13"/>
  <c r="AN13"/>
  <c r="AM13"/>
  <c r="AL13"/>
  <c r="AK13"/>
  <c r="AJ13"/>
  <c r="AI13"/>
  <c r="AH13"/>
  <c r="AG13"/>
  <c r="AF13"/>
  <c r="AE13"/>
  <c r="AD13"/>
  <c r="AC13"/>
  <c r="AB13"/>
  <c r="AA13"/>
  <c r="Z13"/>
  <c r="Y13"/>
  <c r="X13"/>
  <c r="W13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B13"/>
  <c r="AZ12"/>
  <c r="AY12"/>
  <c r="AX12"/>
  <c r="AW12"/>
  <c r="AV12"/>
  <c r="AU12"/>
  <c r="AT12"/>
  <c r="AS12"/>
  <c r="AR12"/>
  <c r="AQ12"/>
  <c r="AP12"/>
  <c r="AO12"/>
  <c r="AN12"/>
  <c r="AM12"/>
  <c r="AL12"/>
  <c r="AK12"/>
  <c r="AJ12"/>
  <c r="AI12"/>
  <c r="AH12"/>
  <c r="AG12"/>
  <c r="AF12"/>
  <c r="AE12"/>
  <c r="AD12"/>
  <c r="AC12"/>
  <c r="AB12"/>
  <c r="AA12"/>
  <c r="Z12"/>
  <c r="Y12"/>
  <c r="X12"/>
  <c r="W12"/>
  <c r="V12"/>
  <c r="U12"/>
  <c r="T12"/>
  <c r="S12"/>
  <c r="R12"/>
  <c r="Q12"/>
  <c r="P12"/>
  <c r="O12"/>
  <c r="N12"/>
  <c r="M12"/>
  <c r="L12"/>
  <c r="K12"/>
  <c r="J12"/>
  <c r="I12"/>
  <c r="H12"/>
  <c r="G12"/>
  <c r="F12"/>
  <c r="E12"/>
  <c r="D12"/>
  <c r="C12"/>
  <c r="B12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B11"/>
  <c r="AZ10"/>
  <c r="AY10"/>
  <c r="AX10"/>
  <c r="AW10"/>
  <c r="AV10"/>
  <c r="AU10"/>
  <c r="AT10"/>
  <c r="AS10"/>
  <c r="AR10"/>
  <c r="AQ10"/>
  <c r="AP10"/>
  <c r="AO10"/>
  <c r="AN10"/>
  <c r="AM10"/>
  <c r="AL10"/>
  <c r="AK10"/>
  <c r="AJ10"/>
  <c r="AI10"/>
  <c r="AH10"/>
  <c r="AG10"/>
  <c r="AF10"/>
  <c r="AE10"/>
  <c r="AD10"/>
  <c r="AC10"/>
  <c r="AB10"/>
  <c r="AA10"/>
  <c r="Z10"/>
  <c r="Y10"/>
  <c r="X10"/>
  <c r="W10"/>
  <c r="V10"/>
  <c r="U10"/>
  <c r="T10"/>
  <c r="S10"/>
  <c r="R10"/>
  <c r="Q10"/>
  <c r="P10"/>
  <c r="O10"/>
  <c r="N10"/>
  <c r="M10"/>
  <c r="L10"/>
  <c r="K10"/>
  <c r="J10"/>
  <c r="I10"/>
  <c r="H10"/>
  <c r="G10"/>
  <c r="F10"/>
  <c r="E10"/>
  <c r="D10"/>
  <c r="C10"/>
  <c r="B10"/>
  <c r="B4"/>
  <c r="C2"/>
  <c r="K54" i="20"/>
  <c r="J54"/>
  <c r="I54"/>
  <c r="H54"/>
  <c r="G54"/>
  <c r="F54"/>
  <c r="E54"/>
  <c r="D54"/>
  <c r="C54"/>
  <c r="L54" s="1"/>
  <c r="M54" s="1"/>
  <c r="O54" s="1"/>
  <c r="B54"/>
  <c r="K53"/>
  <c r="J53"/>
  <c r="I53"/>
  <c r="H53"/>
  <c r="G53"/>
  <c r="F53"/>
  <c r="E53"/>
  <c r="D53"/>
  <c r="C53"/>
  <c r="L53" s="1"/>
  <c r="M53" s="1"/>
  <c r="O53" s="1"/>
  <c r="B53"/>
  <c r="K52"/>
  <c r="J52"/>
  <c r="I52"/>
  <c r="H52"/>
  <c r="G52"/>
  <c r="F52"/>
  <c r="E52"/>
  <c r="D52"/>
  <c r="C52"/>
  <c r="L52" s="1"/>
  <c r="M52" s="1"/>
  <c r="O52" s="1"/>
  <c r="B52"/>
  <c r="K51"/>
  <c r="J51"/>
  <c r="I51"/>
  <c r="H51"/>
  <c r="G51"/>
  <c r="F51"/>
  <c r="E51"/>
  <c r="D51"/>
  <c r="C51"/>
  <c r="L51" s="1"/>
  <c r="M51" s="1"/>
  <c r="O51" s="1"/>
  <c r="B51"/>
  <c r="K50"/>
  <c r="J50"/>
  <c r="I50"/>
  <c r="H50"/>
  <c r="G50"/>
  <c r="F50"/>
  <c r="E50"/>
  <c r="D50"/>
  <c r="C50"/>
  <c r="L50" s="1"/>
  <c r="M50" s="1"/>
  <c r="O50" s="1"/>
  <c r="B50"/>
  <c r="K49"/>
  <c r="J49"/>
  <c r="I49"/>
  <c r="H49"/>
  <c r="G49"/>
  <c r="F49"/>
  <c r="E49"/>
  <c r="D49"/>
  <c r="C49"/>
  <c r="L49" s="1"/>
  <c r="M49" s="1"/>
  <c r="O49" s="1"/>
  <c r="B49"/>
  <c r="K48"/>
  <c r="J48"/>
  <c r="I48"/>
  <c r="H48"/>
  <c r="G48"/>
  <c r="F48"/>
  <c r="E48"/>
  <c r="D48"/>
  <c r="C48"/>
  <c r="L48" s="1"/>
  <c r="M48" s="1"/>
  <c r="O48" s="1"/>
  <c r="B48"/>
  <c r="K47"/>
  <c r="J47"/>
  <c r="I47"/>
  <c r="H47"/>
  <c r="G47"/>
  <c r="F47"/>
  <c r="E47"/>
  <c r="D47"/>
  <c r="C47"/>
  <c r="L47" s="1"/>
  <c r="M47" s="1"/>
  <c r="O47" s="1"/>
  <c r="B47"/>
  <c r="K46"/>
  <c r="J46"/>
  <c r="I46"/>
  <c r="H46"/>
  <c r="G46"/>
  <c r="F46"/>
  <c r="E46"/>
  <c r="D46"/>
  <c r="C46"/>
  <c r="L46" s="1"/>
  <c r="M46" s="1"/>
  <c r="O46" s="1"/>
  <c r="B46"/>
  <c r="K45"/>
  <c r="J45"/>
  <c r="I45"/>
  <c r="H45"/>
  <c r="G45"/>
  <c r="F45"/>
  <c r="E45"/>
  <c r="D45"/>
  <c r="C45"/>
  <c r="L45" s="1"/>
  <c r="M45" s="1"/>
  <c r="O45" s="1"/>
  <c r="B45"/>
  <c r="K44"/>
  <c r="J44"/>
  <c r="I44"/>
  <c r="H44"/>
  <c r="G44"/>
  <c r="F44"/>
  <c r="E44"/>
  <c r="D44"/>
  <c r="C44"/>
  <c r="L44" s="1"/>
  <c r="M44" s="1"/>
  <c r="O44" s="1"/>
  <c r="B44"/>
  <c r="K43"/>
  <c r="J43"/>
  <c r="I43"/>
  <c r="H43"/>
  <c r="G43"/>
  <c r="F43"/>
  <c r="E43"/>
  <c r="D43"/>
  <c r="C43"/>
  <c r="L43" s="1"/>
  <c r="M43" s="1"/>
  <c r="O43" s="1"/>
  <c r="B43"/>
  <c r="K42"/>
  <c r="J42"/>
  <c r="I42"/>
  <c r="H42"/>
  <c r="G42"/>
  <c r="F42"/>
  <c r="E42"/>
  <c r="D42"/>
  <c r="C42"/>
  <c r="L42" s="1"/>
  <c r="M42" s="1"/>
  <c r="O42" s="1"/>
  <c r="B42"/>
  <c r="K41"/>
  <c r="J41"/>
  <c r="I41"/>
  <c r="H41"/>
  <c r="G41"/>
  <c r="F41"/>
  <c r="E41"/>
  <c r="D41"/>
  <c r="C41"/>
  <c r="L41" s="1"/>
  <c r="M41" s="1"/>
  <c r="O41" s="1"/>
  <c r="B41"/>
  <c r="K40"/>
  <c r="J40"/>
  <c r="I40"/>
  <c r="H40"/>
  <c r="G40"/>
  <c r="F40"/>
  <c r="E40"/>
  <c r="D40"/>
  <c r="C40"/>
  <c r="L40" s="1"/>
  <c r="M40" s="1"/>
  <c r="O40" s="1"/>
  <c r="B40"/>
  <c r="K39"/>
  <c r="J39"/>
  <c r="I39"/>
  <c r="H39"/>
  <c r="G39"/>
  <c r="F39"/>
  <c r="E39"/>
  <c r="D39"/>
  <c r="C39"/>
  <c r="L39" s="1"/>
  <c r="M39" s="1"/>
  <c r="O39" s="1"/>
  <c r="B39"/>
  <c r="K38"/>
  <c r="J38"/>
  <c r="I38"/>
  <c r="H38"/>
  <c r="G38"/>
  <c r="F38"/>
  <c r="E38"/>
  <c r="D38"/>
  <c r="C38"/>
  <c r="L38" s="1"/>
  <c r="M38" s="1"/>
  <c r="O38" s="1"/>
  <c r="B38"/>
  <c r="K37"/>
  <c r="J37"/>
  <c r="I37"/>
  <c r="H37"/>
  <c r="G37"/>
  <c r="F37"/>
  <c r="E37"/>
  <c r="D37"/>
  <c r="C37"/>
  <c r="L37" s="1"/>
  <c r="M37" s="1"/>
  <c r="O37" s="1"/>
  <c r="B37"/>
  <c r="K36"/>
  <c r="J36"/>
  <c r="I36"/>
  <c r="H36"/>
  <c r="G36"/>
  <c r="F36"/>
  <c r="E36"/>
  <c r="D36"/>
  <c r="C36"/>
  <c r="L36" s="1"/>
  <c r="M36" s="1"/>
  <c r="O36" s="1"/>
  <c r="B36"/>
  <c r="K35"/>
  <c r="J35"/>
  <c r="I35"/>
  <c r="H35"/>
  <c r="G35"/>
  <c r="F35"/>
  <c r="E35"/>
  <c r="D35"/>
  <c r="C35"/>
  <c r="L35" s="1"/>
  <c r="M35" s="1"/>
  <c r="O35" s="1"/>
  <c r="B35"/>
  <c r="K34"/>
  <c r="J34"/>
  <c r="I34"/>
  <c r="H34"/>
  <c r="G34"/>
  <c r="F34"/>
  <c r="E34"/>
  <c r="D34"/>
  <c r="C34"/>
  <c r="L34" s="1"/>
  <c r="M34" s="1"/>
  <c r="O34" s="1"/>
  <c r="B34"/>
  <c r="K33"/>
  <c r="J33"/>
  <c r="I33"/>
  <c r="H33"/>
  <c r="G33"/>
  <c r="F33"/>
  <c r="E33"/>
  <c r="D33"/>
  <c r="C33"/>
  <c r="L33" s="1"/>
  <c r="M33" s="1"/>
  <c r="O33" s="1"/>
  <c r="B33"/>
  <c r="K32"/>
  <c r="J32"/>
  <c r="I32"/>
  <c r="H32"/>
  <c r="G32"/>
  <c r="F32"/>
  <c r="E32"/>
  <c r="D32"/>
  <c r="C32"/>
  <c r="L32" s="1"/>
  <c r="M32" s="1"/>
  <c r="O32" s="1"/>
  <c r="B32"/>
  <c r="K31"/>
  <c r="J31"/>
  <c r="I31"/>
  <c r="H31"/>
  <c r="G31"/>
  <c r="F31"/>
  <c r="E31"/>
  <c r="D31"/>
  <c r="C31"/>
  <c r="L31" s="1"/>
  <c r="M31" s="1"/>
  <c r="O31" s="1"/>
  <c r="B31"/>
  <c r="K30"/>
  <c r="J30"/>
  <c r="I30"/>
  <c r="H30"/>
  <c r="G30"/>
  <c r="F30"/>
  <c r="E30"/>
  <c r="D30"/>
  <c r="C30"/>
  <c r="L30" s="1"/>
  <c r="M30" s="1"/>
  <c r="O30" s="1"/>
  <c r="B30"/>
  <c r="K29"/>
  <c r="J29"/>
  <c r="I29"/>
  <c r="H29"/>
  <c r="G29"/>
  <c r="F29"/>
  <c r="E29"/>
  <c r="D29"/>
  <c r="C29"/>
  <c r="B29"/>
  <c r="K28"/>
  <c r="J28"/>
  <c r="I28"/>
  <c r="H28"/>
  <c r="G28"/>
  <c r="F28"/>
  <c r="E28"/>
  <c r="D28"/>
  <c r="C28"/>
  <c r="B28"/>
  <c r="K27"/>
  <c r="J27"/>
  <c r="I27"/>
  <c r="H27"/>
  <c r="G27"/>
  <c r="F27"/>
  <c r="E27"/>
  <c r="D27"/>
  <c r="C27"/>
  <c r="B27"/>
  <c r="K26"/>
  <c r="J26"/>
  <c r="I26"/>
  <c r="H26"/>
  <c r="G26"/>
  <c r="F26"/>
  <c r="E26"/>
  <c r="D26"/>
  <c r="C26"/>
  <c r="B26"/>
  <c r="K25"/>
  <c r="J25"/>
  <c r="I25"/>
  <c r="H25"/>
  <c r="G25"/>
  <c r="F25"/>
  <c r="E25"/>
  <c r="D25"/>
  <c r="C25"/>
  <c r="B25"/>
  <c r="K24"/>
  <c r="J24"/>
  <c r="I24"/>
  <c r="H24"/>
  <c r="G24"/>
  <c r="F24"/>
  <c r="E24"/>
  <c r="D24"/>
  <c r="C24"/>
  <c r="B24"/>
  <c r="K23"/>
  <c r="J23"/>
  <c r="I23"/>
  <c r="H23"/>
  <c r="G23"/>
  <c r="F23"/>
  <c r="E23"/>
  <c r="D23"/>
  <c r="C23"/>
  <c r="B23"/>
  <c r="K22"/>
  <c r="J22"/>
  <c r="I22"/>
  <c r="H22"/>
  <c r="G22"/>
  <c r="F22"/>
  <c r="E22"/>
  <c r="D22"/>
  <c r="C22"/>
  <c r="B22"/>
  <c r="K21"/>
  <c r="J21"/>
  <c r="I21"/>
  <c r="H21"/>
  <c r="G21"/>
  <c r="F21"/>
  <c r="E21"/>
  <c r="D21"/>
  <c r="C21"/>
  <c r="B21"/>
  <c r="K20"/>
  <c r="J20"/>
  <c r="I20"/>
  <c r="H20"/>
  <c r="G20"/>
  <c r="F20"/>
  <c r="E20"/>
  <c r="D20"/>
  <c r="C20"/>
  <c r="B20"/>
  <c r="K19"/>
  <c r="J19"/>
  <c r="I19"/>
  <c r="H19"/>
  <c r="G19"/>
  <c r="F19"/>
  <c r="E19"/>
  <c r="D19"/>
  <c r="C19"/>
  <c r="B19"/>
  <c r="K18"/>
  <c r="J18"/>
  <c r="I18"/>
  <c r="H18"/>
  <c r="G18"/>
  <c r="F18"/>
  <c r="E18"/>
  <c r="D18"/>
  <c r="C18"/>
  <c r="B18"/>
  <c r="K17"/>
  <c r="J17"/>
  <c r="I17"/>
  <c r="H17"/>
  <c r="G17"/>
  <c r="F17"/>
  <c r="E17"/>
  <c r="D17"/>
  <c r="C17"/>
  <c r="B17"/>
  <c r="K16"/>
  <c r="J16"/>
  <c r="I16"/>
  <c r="H16"/>
  <c r="G16"/>
  <c r="F16"/>
  <c r="E16"/>
  <c r="D16"/>
  <c r="C16"/>
  <c r="B16"/>
  <c r="K15"/>
  <c r="J15"/>
  <c r="I15"/>
  <c r="H15"/>
  <c r="G15"/>
  <c r="F15"/>
  <c r="E15"/>
  <c r="D15"/>
  <c r="C15"/>
  <c r="B15"/>
  <c r="K14"/>
  <c r="J14"/>
  <c r="I14"/>
  <c r="H14"/>
  <c r="G14"/>
  <c r="F14"/>
  <c r="E14"/>
  <c r="D14"/>
  <c r="C14"/>
  <c r="B14"/>
  <c r="K13"/>
  <c r="J13"/>
  <c r="I13"/>
  <c r="H13"/>
  <c r="G13"/>
  <c r="F13"/>
  <c r="E13"/>
  <c r="D13"/>
  <c r="C13"/>
  <c r="B13"/>
  <c r="K12"/>
  <c r="J12"/>
  <c r="I12"/>
  <c r="H12"/>
  <c r="G12"/>
  <c r="F12"/>
  <c r="E12"/>
  <c r="D12"/>
  <c r="C12"/>
  <c r="B12"/>
  <c r="K11"/>
  <c r="J11"/>
  <c r="I11"/>
  <c r="H11"/>
  <c r="G11"/>
  <c r="F11"/>
  <c r="E11"/>
  <c r="D11"/>
  <c r="C11"/>
  <c r="B11"/>
  <c r="K10"/>
  <c r="J10"/>
  <c r="I10"/>
  <c r="H10"/>
  <c r="G10"/>
  <c r="F10"/>
  <c r="E10"/>
  <c r="D10"/>
  <c r="C10"/>
  <c r="B10"/>
  <c r="B4"/>
  <c r="O54" i="19"/>
  <c r="N54"/>
  <c r="M54"/>
  <c r="L54"/>
  <c r="K54"/>
  <c r="J54"/>
  <c r="I54"/>
  <c r="H54"/>
  <c r="G54"/>
  <c r="F54"/>
  <c r="E54"/>
  <c r="D54"/>
  <c r="C54"/>
  <c r="P54" s="1"/>
  <c r="Q54" s="1"/>
  <c r="S54" s="1"/>
  <c r="B54"/>
  <c r="O53"/>
  <c r="N53"/>
  <c r="M53"/>
  <c r="L53"/>
  <c r="K53"/>
  <c r="J53"/>
  <c r="I53"/>
  <c r="H53"/>
  <c r="G53"/>
  <c r="F53"/>
  <c r="E53"/>
  <c r="D53"/>
  <c r="C53"/>
  <c r="P53" s="1"/>
  <c r="Q53" s="1"/>
  <c r="S53" s="1"/>
  <c r="B53"/>
  <c r="O52"/>
  <c r="N52"/>
  <c r="M52"/>
  <c r="L52"/>
  <c r="K52"/>
  <c r="J52"/>
  <c r="I52"/>
  <c r="H52"/>
  <c r="G52"/>
  <c r="F52"/>
  <c r="E52"/>
  <c r="D52"/>
  <c r="C52"/>
  <c r="P52" s="1"/>
  <c r="Q52" s="1"/>
  <c r="S52" s="1"/>
  <c r="B52"/>
  <c r="O51"/>
  <c r="N51"/>
  <c r="M51"/>
  <c r="L51"/>
  <c r="K51"/>
  <c r="J51"/>
  <c r="I51"/>
  <c r="H51"/>
  <c r="G51"/>
  <c r="F51"/>
  <c r="E51"/>
  <c r="D51"/>
  <c r="C51"/>
  <c r="P51" s="1"/>
  <c r="Q51" s="1"/>
  <c r="S51" s="1"/>
  <c r="B51"/>
  <c r="O50"/>
  <c r="N50"/>
  <c r="M50"/>
  <c r="L50"/>
  <c r="K50"/>
  <c r="J50"/>
  <c r="I50"/>
  <c r="H50"/>
  <c r="G50"/>
  <c r="F50"/>
  <c r="E50"/>
  <c r="D50"/>
  <c r="C50"/>
  <c r="P50" s="1"/>
  <c r="Q50" s="1"/>
  <c r="S50" s="1"/>
  <c r="B50"/>
  <c r="O49"/>
  <c r="N49"/>
  <c r="M49"/>
  <c r="L49"/>
  <c r="K49"/>
  <c r="J49"/>
  <c r="I49"/>
  <c r="H49"/>
  <c r="G49"/>
  <c r="F49"/>
  <c r="E49"/>
  <c r="D49"/>
  <c r="C49"/>
  <c r="P49" s="1"/>
  <c r="Q49" s="1"/>
  <c r="S49" s="1"/>
  <c r="B49"/>
  <c r="O48"/>
  <c r="N48"/>
  <c r="M48"/>
  <c r="L48"/>
  <c r="K48"/>
  <c r="J48"/>
  <c r="I48"/>
  <c r="H48"/>
  <c r="G48"/>
  <c r="F48"/>
  <c r="E48"/>
  <c r="D48"/>
  <c r="C48"/>
  <c r="P48" s="1"/>
  <c r="Q48" s="1"/>
  <c r="S48" s="1"/>
  <c r="B48"/>
  <c r="O47"/>
  <c r="N47"/>
  <c r="M47"/>
  <c r="L47"/>
  <c r="K47"/>
  <c r="J47"/>
  <c r="I47"/>
  <c r="H47"/>
  <c r="G47"/>
  <c r="F47"/>
  <c r="E47"/>
  <c r="D47"/>
  <c r="C47"/>
  <c r="P47" s="1"/>
  <c r="Q47" s="1"/>
  <c r="S47" s="1"/>
  <c r="B47"/>
  <c r="O46"/>
  <c r="N46"/>
  <c r="M46"/>
  <c r="L46"/>
  <c r="K46"/>
  <c r="J46"/>
  <c r="I46"/>
  <c r="H46"/>
  <c r="G46"/>
  <c r="F46"/>
  <c r="E46"/>
  <c r="D46"/>
  <c r="C46"/>
  <c r="B46"/>
  <c r="O45"/>
  <c r="N45"/>
  <c r="M45"/>
  <c r="L45"/>
  <c r="K45"/>
  <c r="J45"/>
  <c r="I45"/>
  <c r="H45"/>
  <c r="G45"/>
  <c r="F45"/>
  <c r="E45"/>
  <c r="D45"/>
  <c r="C45"/>
  <c r="B45"/>
  <c r="O44"/>
  <c r="N44"/>
  <c r="M44"/>
  <c r="L44"/>
  <c r="K44"/>
  <c r="J44"/>
  <c r="I44"/>
  <c r="H44"/>
  <c r="G44"/>
  <c r="F44"/>
  <c r="E44"/>
  <c r="D44"/>
  <c r="C44"/>
  <c r="B44"/>
  <c r="O43"/>
  <c r="N43"/>
  <c r="M43"/>
  <c r="L43"/>
  <c r="K43"/>
  <c r="J43"/>
  <c r="I43"/>
  <c r="H43"/>
  <c r="G43"/>
  <c r="F43"/>
  <c r="E43"/>
  <c r="D43"/>
  <c r="C43"/>
  <c r="B43"/>
  <c r="O42"/>
  <c r="N42"/>
  <c r="M42"/>
  <c r="L42"/>
  <c r="K42"/>
  <c r="J42"/>
  <c r="I42"/>
  <c r="H42"/>
  <c r="G42"/>
  <c r="F42"/>
  <c r="E42"/>
  <c r="D42"/>
  <c r="C42"/>
  <c r="B42"/>
  <c r="O41"/>
  <c r="N41"/>
  <c r="M41"/>
  <c r="L41"/>
  <c r="K41"/>
  <c r="J41"/>
  <c r="I41"/>
  <c r="H41"/>
  <c r="G41"/>
  <c r="F41"/>
  <c r="E41"/>
  <c r="D41"/>
  <c r="C41"/>
  <c r="B41"/>
  <c r="O40"/>
  <c r="N40"/>
  <c r="M40"/>
  <c r="L40"/>
  <c r="K40"/>
  <c r="J40"/>
  <c r="I40"/>
  <c r="H40"/>
  <c r="G40"/>
  <c r="F40"/>
  <c r="E40"/>
  <c r="D40"/>
  <c r="C40"/>
  <c r="B40"/>
  <c r="O39"/>
  <c r="N39"/>
  <c r="M39"/>
  <c r="L39"/>
  <c r="K39"/>
  <c r="J39"/>
  <c r="I39"/>
  <c r="H39"/>
  <c r="G39"/>
  <c r="F39"/>
  <c r="E39"/>
  <c r="D39"/>
  <c r="C39"/>
  <c r="B39"/>
  <c r="O38"/>
  <c r="N38"/>
  <c r="M38"/>
  <c r="L38"/>
  <c r="K38"/>
  <c r="J38"/>
  <c r="I38"/>
  <c r="H38"/>
  <c r="G38"/>
  <c r="F38"/>
  <c r="E38"/>
  <c r="D38"/>
  <c r="C38"/>
  <c r="B38"/>
  <c r="O37"/>
  <c r="N37"/>
  <c r="M37"/>
  <c r="L37"/>
  <c r="K37"/>
  <c r="J37"/>
  <c r="I37"/>
  <c r="H37"/>
  <c r="G37"/>
  <c r="F37"/>
  <c r="E37"/>
  <c r="D37"/>
  <c r="C37"/>
  <c r="B37"/>
  <c r="O36"/>
  <c r="N36"/>
  <c r="M36"/>
  <c r="L36"/>
  <c r="K36"/>
  <c r="J36"/>
  <c r="I36"/>
  <c r="H36"/>
  <c r="G36"/>
  <c r="F36"/>
  <c r="E36"/>
  <c r="D36"/>
  <c r="C36"/>
  <c r="B36"/>
  <c r="O35"/>
  <c r="N35"/>
  <c r="M35"/>
  <c r="L35"/>
  <c r="K35"/>
  <c r="J35"/>
  <c r="I35"/>
  <c r="H35"/>
  <c r="G35"/>
  <c r="F35"/>
  <c r="E35"/>
  <c r="D35"/>
  <c r="C35"/>
  <c r="B35"/>
  <c r="O34"/>
  <c r="N34"/>
  <c r="M34"/>
  <c r="L34"/>
  <c r="K34"/>
  <c r="J34"/>
  <c r="I34"/>
  <c r="H34"/>
  <c r="G34"/>
  <c r="F34"/>
  <c r="E34"/>
  <c r="D34"/>
  <c r="C34"/>
  <c r="B34"/>
  <c r="O33"/>
  <c r="N33"/>
  <c r="M33"/>
  <c r="L33"/>
  <c r="K33"/>
  <c r="J33"/>
  <c r="I33"/>
  <c r="H33"/>
  <c r="G33"/>
  <c r="F33"/>
  <c r="E33"/>
  <c r="D33"/>
  <c r="C33"/>
  <c r="B33"/>
  <c r="O32"/>
  <c r="N32"/>
  <c r="M32"/>
  <c r="L32"/>
  <c r="K32"/>
  <c r="J32"/>
  <c r="I32"/>
  <c r="H32"/>
  <c r="G32"/>
  <c r="F32"/>
  <c r="E32"/>
  <c r="D32"/>
  <c r="C32"/>
  <c r="B32"/>
  <c r="O31"/>
  <c r="N31"/>
  <c r="M31"/>
  <c r="L31"/>
  <c r="K31"/>
  <c r="J31"/>
  <c r="I31"/>
  <c r="H31"/>
  <c r="G31"/>
  <c r="F31"/>
  <c r="E31"/>
  <c r="D31"/>
  <c r="C31"/>
  <c r="B31"/>
  <c r="O30"/>
  <c r="N30"/>
  <c r="M30"/>
  <c r="L30"/>
  <c r="K30"/>
  <c r="J30"/>
  <c r="I30"/>
  <c r="H30"/>
  <c r="G30"/>
  <c r="F30"/>
  <c r="E30"/>
  <c r="D30"/>
  <c r="C30"/>
  <c r="B30"/>
  <c r="O29"/>
  <c r="N29"/>
  <c r="M29"/>
  <c r="L29"/>
  <c r="K29"/>
  <c r="J29"/>
  <c r="I29"/>
  <c r="H29"/>
  <c r="G29"/>
  <c r="F29"/>
  <c r="E29"/>
  <c r="D29"/>
  <c r="C29"/>
  <c r="B29"/>
  <c r="O28"/>
  <c r="N28"/>
  <c r="M28"/>
  <c r="L28"/>
  <c r="K28"/>
  <c r="J28"/>
  <c r="I28"/>
  <c r="H28"/>
  <c r="G28"/>
  <c r="F28"/>
  <c r="E28"/>
  <c r="D28"/>
  <c r="C28"/>
  <c r="B28"/>
  <c r="O27"/>
  <c r="N27"/>
  <c r="M27"/>
  <c r="L27"/>
  <c r="K27"/>
  <c r="J27"/>
  <c r="I27"/>
  <c r="H27"/>
  <c r="G27"/>
  <c r="F27"/>
  <c r="E27"/>
  <c r="D27"/>
  <c r="C27"/>
  <c r="B27"/>
  <c r="O26"/>
  <c r="N26"/>
  <c r="M26"/>
  <c r="L26"/>
  <c r="K26"/>
  <c r="J26"/>
  <c r="I26"/>
  <c r="H26"/>
  <c r="G26"/>
  <c r="F26"/>
  <c r="E26"/>
  <c r="D26"/>
  <c r="C26"/>
  <c r="B26"/>
  <c r="O25"/>
  <c r="N25"/>
  <c r="M25"/>
  <c r="L25"/>
  <c r="K25"/>
  <c r="J25"/>
  <c r="I25"/>
  <c r="H25"/>
  <c r="G25"/>
  <c r="F25"/>
  <c r="E25"/>
  <c r="D25"/>
  <c r="C25"/>
  <c r="B25"/>
  <c r="O24"/>
  <c r="N24"/>
  <c r="M24"/>
  <c r="L24"/>
  <c r="K24"/>
  <c r="J24"/>
  <c r="I24"/>
  <c r="H24"/>
  <c r="G24"/>
  <c r="F24"/>
  <c r="E24"/>
  <c r="D24"/>
  <c r="C24"/>
  <c r="B24"/>
  <c r="O23"/>
  <c r="N23"/>
  <c r="M23"/>
  <c r="L23"/>
  <c r="K23"/>
  <c r="J23"/>
  <c r="I23"/>
  <c r="H23"/>
  <c r="G23"/>
  <c r="F23"/>
  <c r="E23"/>
  <c r="D23"/>
  <c r="C23"/>
  <c r="B23"/>
  <c r="O22"/>
  <c r="N22"/>
  <c r="M22"/>
  <c r="L22"/>
  <c r="K22"/>
  <c r="J22"/>
  <c r="I22"/>
  <c r="H22"/>
  <c r="G22"/>
  <c r="F22"/>
  <c r="E22"/>
  <c r="D22"/>
  <c r="C22"/>
  <c r="B22"/>
  <c r="O21"/>
  <c r="N21"/>
  <c r="M21"/>
  <c r="L21"/>
  <c r="K21"/>
  <c r="J21"/>
  <c r="I21"/>
  <c r="H21"/>
  <c r="G21"/>
  <c r="F21"/>
  <c r="E21"/>
  <c r="D21"/>
  <c r="C21"/>
  <c r="B21"/>
  <c r="O20"/>
  <c r="N20"/>
  <c r="M20"/>
  <c r="L20"/>
  <c r="K20"/>
  <c r="J20"/>
  <c r="I20"/>
  <c r="H20"/>
  <c r="G20"/>
  <c r="F20"/>
  <c r="E20"/>
  <c r="D20"/>
  <c r="C20"/>
  <c r="B20"/>
  <c r="O19"/>
  <c r="N19"/>
  <c r="M19"/>
  <c r="L19"/>
  <c r="K19"/>
  <c r="J19"/>
  <c r="I19"/>
  <c r="H19"/>
  <c r="G19"/>
  <c r="F19"/>
  <c r="E19"/>
  <c r="D19"/>
  <c r="C19"/>
  <c r="B19"/>
  <c r="O18"/>
  <c r="N18"/>
  <c r="M18"/>
  <c r="L18"/>
  <c r="K18"/>
  <c r="J18"/>
  <c r="I18"/>
  <c r="H18"/>
  <c r="G18"/>
  <c r="F18"/>
  <c r="E18"/>
  <c r="D18"/>
  <c r="C18"/>
  <c r="B18"/>
  <c r="O17"/>
  <c r="N17"/>
  <c r="M17"/>
  <c r="L17"/>
  <c r="K17"/>
  <c r="J17"/>
  <c r="I17"/>
  <c r="H17"/>
  <c r="G17"/>
  <c r="F17"/>
  <c r="E17"/>
  <c r="D17"/>
  <c r="C17"/>
  <c r="B17"/>
  <c r="O16"/>
  <c r="N16"/>
  <c r="M16"/>
  <c r="L16"/>
  <c r="K16"/>
  <c r="J16"/>
  <c r="I16"/>
  <c r="H16"/>
  <c r="G16"/>
  <c r="F16"/>
  <c r="E16"/>
  <c r="D16"/>
  <c r="C16"/>
  <c r="B16"/>
  <c r="O15"/>
  <c r="N15"/>
  <c r="M15"/>
  <c r="L15"/>
  <c r="K15"/>
  <c r="J15"/>
  <c r="I15"/>
  <c r="H15"/>
  <c r="G15"/>
  <c r="F15"/>
  <c r="E15"/>
  <c r="D15"/>
  <c r="C15"/>
  <c r="B15"/>
  <c r="O14"/>
  <c r="N14"/>
  <c r="M14"/>
  <c r="L14"/>
  <c r="K14"/>
  <c r="J14"/>
  <c r="I14"/>
  <c r="H14"/>
  <c r="G14"/>
  <c r="F14"/>
  <c r="E14"/>
  <c r="D14"/>
  <c r="C14"/>
  <c r="B14"/>
  <c r="O13"/>
  <c r="N13"/>
  <c r="M13"/>
  <c r="L13"/>
  <c r="K13"/>
  <c r="J13"/>
  <c r="I13"/>
  <c r="H13"/>
  <c r="G13"/>
  <c r="F13"/>
  <c r="E13"/>
  <c r="D13"/>
  <c r="C13"/>
  <c r="B13"/>
  <c r="O12"/>
  <c r="N12"/>
  <c r="M12"/>
  <c r="L12"/>
  <c r="K12"/>
  <c r="J12"/>
  <c r="I12"/>
  <c r="H12"/>
  <c r="G12"/>
  <c r="F12"/>
  <c r="E12"/>
  <c r="D12"/>
  <c r="C12"/>
  <c r="B12"/>
  <c r="O11"/>
  <c r="N11"/>
  <c r="M11"/>
  <c r="L11"/>
  <c r="K11"/>
  <c r="J11"/>
  <c r="I11"/>
  <c r="H11"/>
  <c r="G11"/>
  <c r="F11"/>
  <c r="E11"/>
  <c r="D11"/>
  <c r="C11"/>
  <c r="B11"/>
  <c r="O10"/>
  <c r="N10"/>
  <c r="M10"/>
  <c r="L10"/>
  <c r="K10"/>
  <c r="J10"/>
  <c r="I10"/>
  <c r="H10"/>
  <c r="G10"/>
  <c r="F10"/>
  <c r="E10"/>
  <c r="D10"/>
  <c r="C10"/>
  <c r="B10"/>
  <c r="B4"/>
  <c r="Q54" i="18"/>
  <c r="P54"/>
  <c r="O54"/>
  <c r="N54"/>
  <c r="M54"/>
  <c r="L54"/>
  <c r="K54"/>
  <c r="J54"/>
  <c r="I54"/>
  <c r="H54"/>
  <c r="G54"/>
  <c r="F54"/>
  <c r="E54"/>
  <c r="D54"/>
  <c r="C54"/>
  <c r="R54" s="1"/>
  <c r="S54" s="1"/>
  <c r="U54" s="1"/>
  <c r="B54"/>
  <c r="Q53"/>
  <c r="P53"/>
  <c r="O53"/>
  <c r="N53"/>
  <c r="M53"/>
  <c r="L53"/>
  <c r="K53"/>
  <c r="J53"/>
  <c r="I53"/>
  <c r="H53"/>
  <c r="G53"/>
  <c r="F53"/>
  <c r="E53"/>
  <c r="D53"/>
  <c r="C53"/>
  <c r="R53" s="1"/>
  <c r="S53" s="1"/>
  <c r="U53" s="1"/>
  <c r="B53"/>
  <c r="Q52"/>
  <c r="P52"/>
  <c r="O52"/>
  <c r="N52"/>
  <c r="M52"/>
  <c r="L52"/>
  <c r="K52"/>
  <c r="J52"/>
  <c r="I52"/>
  <c r="H52"/>
  <c r="G52"/>
  <c r="F52"/>
  <c r="E52"/>
  <c r="D52"/>
  <c r="C52"/>
  <c r="R52" s="1"/>
  <c r="S52" s="1"/>
  <c r="U52" s="1"/>
  <c r="B52"/>
  <c r="Q51"/>
  <c r="P51"/>
  <c r="O51"/>
  <c r="N51"/>
  <c r="M51"/>
  <c r="L51"/>
  <c r="K51"/>
  <c r="J51"/>
  <c r="I51"/>
  <c r="H51"/>
  <c r="G51"/>
  <c r="F51"/>
  <c r="E51"/>
  <c r="D51"/>
  <c r="C51"/>
  <c r="R51" s="1"/>
  <c r="S51" s="1"/>
  <c r="U51" s="1"/>
  <c r="B51"/>
  <c r="Q50"/>
  <c r="P50"/>
  <c r="O50"/>
  <c r="N50"/>
  <c r="M50"/>
  <c r="L50"/>
  <c r="K50"/>
  <c r="J50"/>
  <c r="I50"/>
  <c r="H50"/>
  <c r="G50"/>
  <c r="F50"/>
  <c r="E50"/>
  <c r="D50"/>
  <c r="C50"/>
  <c r="R50" s="1"/>
  <c r="S50" s="1"/>
  <c r="U50" s="1"/>
  <c r="B50"/>
  <c r="Q49"/>
  <c r="P49"/>
  <c r="O49"/>
  <c r="N49"/>
  <c r="M49"/>
  <c r="L49"/>
  <c r="K49"/>
  <c r="J49"/>
  <c r="I49"/>
  <c r="H49"/>
  <c r="G49"/>
  <c r="F49"/>
  <c r="E49"/>
  <c r="D49"/>
  <c r="C49"/>
  <c r="R49" s="1"/>
  <c r="S49" s="1"/>
  <c r="U49" s="1"/>
  <c r="B49"/>
  <c r="Q48"/>
  <c r="P48"/>
  <c r="O48"/>
  <c r="N48"/>
  <c r="M48"/>
  <c r="L48"/>
  <c r="K48"/>
  <c r="J48"/>
  <c r="I48"/>
  <c r="H48"/>
  <c r="G48"/>
  <c r="F48"/>
  <c r="E48"/>
  <c r="D48"/>
  <c r="C48"/>
  <c r="R48" s="1"/>
  <c r="S48" s="1"/>
  <c r="U48" s="1"/>
  <c r="B48"/>
  <c r="Q47"/>
  <c r="P47"/>
  <c r="O47"/>
  <c r="N47"/>
  <c r="M47"/>
  <c r="L47"/>
  <c r="K47"/>
  <c r="J47"/>
  <c r="I47"/>
  <c r="H47"/>
  <c r="G47"/>
  <c r="F47"/>
  <c r="E47"/>
  <c r="D47"/>
  <c r="C47"/>
  <c r="R47" s="1"/>
  <c r="S47" s="1"/>
  <c r="U47" s="1"/>
  <c r="B47"/>
  <c r="Q46"/>
  <c r="P46"/>
  <c r="O46"/>
  <c r="N46"/>
  <c r="M46"/>
  <c r="L46"/>
  <c r="K46"/>
  <c r="J46"/>
  <c r="I46"/>
  <c r="H46"/>
  <c r="G46"/>
  <c r="F46"/>
  <c r="E46"/>
  <c r="D46"/>
  <c r="C46"/>
  <c r="R46" s="1"/>
  <c r="S46" s="1"/>
  <c r="U46" s="1"/>
  <c r="B46"/>
  <c r="Q45"/>
  <c r="P45"/>
  <c r="O45"/>
  <c r="N45"/>
  <c r="M45"/>
  <c r="L45"/>
  <c r="K45"/>
  <c r="J45"/>
  <c r="I45"/>
  <c r="H45"/>
  <c r="G45"/>
  <c r="F45"/>
  <c r="E45"/>
  <c r="D45"/>
  <c r="C45"/>
  <c r="R45" s="1"/>
  <c r="S45" s="1"/>
  <c r="U45" s="1"/>
  <c r="B45"/>
  <c r="Q44"/>
  <c r="P44"/>
  <c r="O44"/>
  <c r="N44"/>
  <c r="M44"/>
  <c r="L44"/>
  <c r="K44"/>
  <c r="J44"/>
  <c r="I44"/>
  <c r="H44"/>
  <c r="G44"/>
  <c r="F44"/>
  <c r="E44"/>
  <c r="D44"/>
  <c r="C44"/>
  <c r="R44" s="1"/>
  <c r="S44" s="1"/>
  <c r="U44" s="1"/>
  <c r="B44"/>
  <c r="Q43"/>
  <c r="P43"/>
  <c r="O43"/>
  <c r="N43"/>
  <c r="M43"/>
  <c r="L43"/>
  <c r="K43"/>
  <c r="J43"/>
  <c r="I43"/>
  <c r="H43"/>
  <c r="G43"/>
  <c r="F43"/>
  <c r="E43"/>
  <c r="D43"/>
  <c r="C43"/>
  <c r="R43" s="1"/>
  <c r="S43" s="1"/>
  <c r="U43" s="1"/>
  <c r="B43"/>
  <c r="Q42"/>
  <c r="P42"/>
  <c r="O42"/>
  <c r="N42"/>
  <c r="M42"/>
  <c r="L42"/>
  <c r="K42"/>
  <c r="J42"/>
  <c r="I42"/>
  <c r="H42"/>
  <c r="G42"/>
  <c r="F42"/>
  <c r="E42"/>
  <c r="D42"/>
  <c r="C42"/>
  <c r="R42" s="1"/>
  <c r="S42" s="1"/>
  <c r="U42" s="1"/>
  <c r="B42"/>
  <c r="Q41"/>
  <c r="P41"/>
  <c r="O41"/>
  <c r="N41"/>
  <c r="M41"/>
  <c r="L41"/>
  <c r="K41"/>
  <c r="J41"/>
  <c r="I41"/>
  <c r="H41"/>
  <c r="G41"/>
  <c r="F41"/>
  <c r="E41"/>
  <c r="D41"/>
  <c r="C41"/>
  <c r="R41" s="1"/>
  <c r="S41" s="1"/>
  <c r="U41" s="1"/>
  <c r="B41"/>
  <c r="Q40"/>
  <c r="P40"/>
  <c r="O40"/>
  <c r="N40"/>
  <c r="M40"/>
  <c r="L40"/>
  <c r="K40"/>
  <c r="J40"/>
  <c r="I40"/>
  <c r="H40"/>
  <c r="G40"/>
  <c r="F40"/>
  <c r="E40"/>
  <c r="D40"/>
  <c r="C40"/>
  <c r="R40" s="1"/>
  <c r="S40" s="1"/>
  <c r="U40" s="1"/>
  <c r="B40"/>
  <c r="Q39"/>
  <c r="P39"/>
  <c r="O39"/>
  <c r="N39"/>
  <c r="M39"/>
  <c r="L39"/>
  <c r="K39"/>
  <c r="J39"/>
  <c r="I39"/>
  <c r="H39"/>
  <c r="G39"/>
  <c r="F39"/>
  <c r="E39"/>
  <c r="D39"/>
  <c r="C39"/>
  <c r="R39" s="1"/>
  <c r="S39" s="1"/>
  <c r="U39" s="1"/>
  <c r="B39"/>
  <c r="Q38"/>
  <c r="P38"/>
  <c r="O38"/>
  <c r="N38"/>
  <c r="M38"/>
  <c r="L38"/>
  <c r="K38"/>
  <c r="J38"/>
  <c r="I38"/>
  <c r="H38"/>
  <c r="G38"/>
  <c r="F38"/>
  <c r="E38"/>
  <c r="D38"/>
  <c r="C38"/>
  <c r="R38" s="1"/>
  <c r="S38" s="1"/>
  <c r="U38" s="1"/>
  <c r="B38"/>
  <c r="Q37"/>
  <c r="P37"/>
  <c r="O37"/>
  <c r="N37"/>
  <c r="M37"/>
  <c r="L37"/>
  <c r="K37"/>
  <c r="J37"/>
  <c r="I37"/>
  <c r="H37"/>
  <c r="G37"/>
  <c r="F37"/>
  <c r="E37"/>
  <c r="D37"/>
  <c r="C37"/>
  <c r="R37" s="1"/>
  <c r="S37" s="1"/>
  <c r="U37" s="1"/>
  <c r="B37"/>
  <c r="Q36"/>
  <c r="P36"/>
  <c r="O36"/>
  <c r="N36"/>
  <c r="M36"/>
  <c r="L36"/>
  <c r="K36"/>
  <c r="J36"/>
  <c r="I36"/>
  <c r="H36"/>
  <c r="G36"/>
  <c r="F36"/>
  <c r="E36"/>
  <c r="D36"/>
  <c r="C36"/>
  <c r="R36" s="1"/>
  <c r="S36" s="1"/>
  <c r="U36" s="1"/>
  <c r="B36"/>
  <c r="Q35"/>
  <c r="P35"/>
  <c r="O35"/>
  <c r="N35"/>
  <c r="M35"/>
  <c r="L35"/>
  <c r="K35"/>
  <c r="J35"/>
  <c r="I35"/>
  <c r="H35"/>
  <c r="G35"/>
  <c r="F35"/>
  <c r="E35"/>
  <c r="D35"/>
  <c r="C35"/>
  <c r="R35" s="1"/>
  <c r="S35" s="1"/>
  <c r="U35" s="1"/>
  <c r="B35"/>
  <c r="Q34"/>
  <c r="P34"/>
  <c r="O34"/>
  <c r="N34"/>
  <c r="M34"/>
  <c r="L34"/>
  <c r="K34"/>
  <c r="J34"/>
  <c r="I34"/>
  <c r="H34"/>
  <c r="G34"/>
  <c r="F34"/>
  <c r="E34"/>
  <c r="D34"/>
  <c r="C34"/>
  <c r="R34" s="1"/>
  <c r="S34" s="1"/>
  <c r="U34" s="1"/>
  <c r="B34"/>
  <c r="Q33"/>
  <c r="P33"/>
  <c r="O33"/>
  <c r="N33"/>
  <c r="M33"/>
  <c r="L33"/>
  <c r="K33"/>
  <c r="J33"/>
  <c r="I33"/>
  <c r="H33"/>
  <c r="G33"/>
  <c r="F33"/>
  <c r="E33"/>
  <c r="D33"/>
  <c r="C33"/>
  <c r="R33" s="1"/>
  <c r="S33" s="1"/>
  <c r="U33" s="1"/>
  <c r="B33"/>
  <c r="Q32"/>
  <c r="P32"/>
  <c r="O32"/>
  <c r="N32"/>
  <c r="M32"/>
  <c r="L32"/>
  <c r="K32"/>
  <c r="J32"/>
  <c r="I32"/>
  <c r="H32"/>
  <c r="G32"/>
  <c r="F32"/>
  <c r="E32"/>
  <c r="D32"/>
  <c r="C32"/>
  <c r="R32" s="1"/>
  <c r="S32" s="1"/>
  <c r="U32" s="1"/>
  <c r="B32"/>
  <c r="Q31"/>
  <c r="P31"/>
  <c r="O31"/>
  <c r="N31"/>
  <c r="M31"/>
  <c r="L31"/>
  <c r="K31"/>
  <c r="J31"/>
  <c r="I31"/>
  <c r="H31"/>
  <c r="G31"/>
  <c r="F31"/>
  <c r="E31"/>
  <c r="D31"/>
  <c r="C31"/>
  <c r="R31" s="1"/>
  <c r="S31" s="1"/>
  <c r="U31" s="1"/>
  <c r="B31"/>
  <c r="Q30"/>
  <c r="P30"/>
  <c r="O30"/>
  <c r="N30"/>
  <c r="M30"/>
  <c r="L30"/>
  <c r="K30"/>
  <c r="J30"/>
  <c r="I30"/>
  <c r="H30"/>
  <c r="G30"/>
  <c r="F30"/>
  <c r="E30"/>
  <c r="D30"/>
  <c r="C30"/>
  <c r="R30" s="1"/>
  <c r="S30" s="1"/>
  <c r="U30" s="1"/>
  <c r="B30"/>
  <c r="Q29"/>
  <c r="P29"/>
  <c r="O29"/>
  <c r="N29"/>
  <c r="M29"/>
  <c r="L29"/>
  <c r="K29"/>
  <c r="J29"/>
  <c r="I29"/>
  <c r="H29"/>
  <c r="G29"/>
  <c r="F29"/>
  <c r="E29"/>
  <c r="D29"/>
  <c r="C29"/>
  <c r="B29"/>
  <c r="Q28"/>
  <c r="P28"/>
  <c r="O28"/>
  <c r="N28"/>
  <c r="M28"/>
  <c r="L28"/>
  <c r="K28"/>
  <c r="J28"/>
  <c r="I28"/>
  <c r="H28"/>
  <c r="G28"/>
  <c r="F28"/>
  <c r="E28"/>
  <c r="D28"/>
  <c r="C28"/>
  <c r="B28"/>
  <c r="Q27"/>
  <c r="P27"/>
  <c r="O27"/>
  <c r="N27"/>
  <c r="M27"/>
  <c r="L27"/>
  <c r="K27"/>
  <c r="J27"/>
  <c r="I27"/>
  <c r="H27"/>
  <c r="G27"/>
  <c r="F27"/>
  <c r="E27"/>
  <c r="D27"/>
  <c r="C27"/>
  <c r="B27"/>
  <c r="Q26"/>
  <c r="P26"/>
  <c r="O26"/>
  <c r="N26"/>
  <c r="M26"/>
  <c r="L26"/>
  <c r="K26"/>
  <c r="J26"/>
  <c r="I26"/>
  <c r="H26"/>
  <c r="G26"/>
  <c r="F26"/>
  <c r="E26"/>
  <c r="D26"/>
  <c r="C26"/>
  <c r="B26"/>
  <c r="Q25"/>
  <c r="P25"/>
  <c r="O25"/>
  <c r="N25"/>
  <c r="M25"/>
  <c r="L25"/>
  <c r="K25"/>
  <c r="J25"/>
  <c r="I25"/>
  <c r="H25"/>
  <c r="G25"/>
  <c r="F25"/>
  <c r="E25"/>
  <c r="D25"/>
  <c r="C25"/>
  <c r="B25"/>
  <c r="Q24"/>
  <c r="P24"/>
  <c r="O24"/>
  <c r="N24"/>
  <c r="M24"/>
  <c r="L24"/>
  <c r="K24"/>
  <c r="J24"/>
  <c r="I24"/>
  <c r="H24"/>
  <c r="G24"/>
  <c r="F24"/>
  <c r="E24"/>
  <c r="D24"/>
  <c r="C24"/>
  <c r="B24"/>
  <c r="Q23"/>
  <c r="P23"/>
  <c r="O23"/>
  <c r="N23"/>
  <c r="M23"/>
  <c r="L23"/>
  <c r="K23"/>
  <c r="J23"/>
  <c r="I23"/>
  <c r="H23"/>
  <c r="G23"/>
  <c r="F23"/>
  <c r="E23"/>
  <c r="D23"/>
  <c r="C23"/>
  <c r="B23"/>
  <c r="Q22"/>
  <c r="P22"/>
  <c r="O22"/>
  <c r="N22"/>
  <c r="M22"/>
  <c r="L22"/>
  <c r="K22"/>
  <c r="J22"/>
  <c r="I22"/>
  <c r="H22"/>
  <c r="G22"/>
  <c r="F22"/>
  <c r="E22"/>
  <c r="D22"/>
  <c r="C22"/>
  <c r="B22"/>
  <c r="Q21"/>
  <c r="P21"/>
  <c r="O21"/>
  <c r="N21"/>
  <c r="M21"/>
  <c r="L21"/>
  <c r="K21"/>
  <c r="J21"/>
  <c r="I21"/>
  <c r="H21"/>
  <c r="G21"/>
  <c r="F21"/>
  <c r="E21"/>
  <c r="D21"/>
  <c r="C21"/>
  <c r="B21"/>
  <c r="Q20"/>
  <c r="P20"/>
  <c r="O20"/>
  <c r="N20"/>
  <c r="M20"/>
  <c r="L20"/>
  <c r="K20"/>
  <c r="J20"/>
  <c r="I20"/>
  <c r="H20"/>
  <c r="G20"/>
  <c r="F20"/>
  <c r="E20"/>
  <c r="D20"/>
  <c r="C20"/>
  <c r="B20"/>
  <c r="Q19"/>
  <c r="P19"/>
  <c r="O19"/>
  <c r="N19"/>
  <c r="M19"/>
  <c r="L19"/>
  <c r="K19"/>
  <c r="J19"/>
  <c r="I19"/>
  <c r="H19"/>
  <c r="G19"/>
  <c r="F19"/>
  <c r="E19"/>
  <c r="D19"/>
  <c r="C19"/>
  <c r="B19"/>
  <c r="Q18"/>
  <c r="P18"/>
  <c r="O18"/>
  <c r="N18"/>
  <c r="M18"/>
  <c r="L18"/>
  <c r="K18"/>
  <c r="J18"/>
  <c r="I18"/>
  <c r="H18"/>
  <c r="G18"/>
  <c r="F18"/>
  <c r="E18"/>
  <c r="D18"/>
  <c r="C18"/>
  <c r="B18"/>
  <c r="Q17"/>
  <c r="P17"/>
  <c r="O17"/>
  <c r="N17"/>
  <c r="M17"/>
  <c r="L17"/>
  <c r="K17"/>
  <c r="J17"/>
  <c r="I17"/>
  <c r="H17"/>
  <c r="G17"/>
  <c r="F17"/>
  <c r="E17"/>
  <c r="D17"/>
  <c r="C17"/>
  <c r="B17"/>
  <c r="Q16"/>
  <c r="P16"/>
  <c r="O16"/>
  <c r="N16"/>
  <c r="M16"/>
  <c r="L16"/>
  <c r="K16"/>
  <c r="J16"/>
  <c r="I16"/>
  <c r="H16"/>
  <c r="G16"/>
  <c r="F16"/>
  <c r="E16"/>
  <c r="D16"/>
  <c r="C16"/>
  <c r="B16"/>
  <c r="Q15"/>
  <c r="P15"/>
  <c r="O15"/>
  <c r="N15"/>
  <c r="M15"/>
  <c r="L15"/>
  <c r="K15"/>
  <c r="J15"/>
  <c r="I15"/>
  <c r="H15"/>
  <c r="G15"/>
  <c r="F15"/>
  <c r="E15"/>
  <c r="D15"/>
  <c r="C15"/>
  <c r="B15"/>
  <c r="Q14"/>
  <c r="P14"/>
  <c r="O14"/>
  <c r="N14"/>
  <c r="M14"/>
  <c r="L14"/>
  <c r="K14"/>
  <c r="J14"/>
  <c r="I14"/>
  <c r="H14"/>
  <c r="G14"/>
  <c r="F14"/>
  <c r="E14"/>
  <c r="D14"/>
  <c r="C14"/>
  <c r="B14"/>
  <c r="Q13"/>
  <c r="P13"/>
  <c r="O13"/>
  <c r="N13"/>
  <c r="M13"/>
  <c r="L13"/>
  <c r="K13"/>
  <c r="J13"/>
  <c r="I13"/>
  <c r="H13"/>
  <c r="G13"/>
  <c r="F13"/>
  <c r="E13"/>
  <c r="D13"/>
  <c r="C13"/>
  <c r="B13"/>
  <c r="Q12"/>
  <c r="P12"/>
  <c r="O12"/>
  <c r="N12"/>
  <c r="M12"/>
  <c r="L12"/>
  <c r="K12"/>
  <c r="J12"/>
  <c r="I12"/>
  <c r="H12"/>
  <c r="G12"/>
  <c r="F12"/>
  <c r="E12"/>
  <c r="D12"/>
  <c r="C12"/>
  <c r="B12"/>
  <c r="Q11"/>
  <c r="P11"/>
  <c r="O11"/>
  <c r="N11"/>
  <c r="M11"/>
  <c r="L11"/>
  <c r="K11"/>
  <c r="J11"/>
  <c r="I11"/>
  <c r="H11"/>
  <c r="G11"/>
  <c r="F11"/>
  <c r="E11"/>
  <c r="D11"/>
  <c r="C11"/>
  <c r="B11"/>
  <c r="Q10"/>
  <c r="P10"/>
  <c r="O10"/>
  <c r="N10"/>
  <c r="M10"/>
  <c r="L10"/>
  <c r="K10"/>
  <c r="J10"/>
  <c r="I10"/>
  <c r="H10"/>
  <c r="G10"/>
  <c r="F10"/>
  <c r="E10"/>
  <c r="D10"/>
  <c r="C10"/>
  <c r="B10"/>
  <c r="B4"/>
  <c r="I54" i="17"/>
  <c r="H54"/>
  <c r="G54"/>
  <c r="F54"/>
  <c r="E54"/>
  <c r="D54"/>
  <c r="C54"/>
  <c r="J54" s="1"/>
  <c r="K54" s="1"/>
  <c r="M54" s="1"/>
  <c r="B54"/>
  <c r="I53"/>
  <c r="H53"/>
  <c r="G53"/>
  <c r="F53"/>
  <c r="E53"/>
  <c r="D53"/>
  <c r="C53"/>
  <c r="J53" s="1"/>
  <c r="K53" s="1"/>
  <c r="M53" s="1"/>
  <c r="B53"/>
  <c r="I52"/>
  <c r="H52"/>
  <c r="G52"/>
  <c r="F52"/>
  <c r="E52"/>
  <c r="D52"/>
  <c r="C52"/>
  <c r="J52" s="1"/>
  <c r="K52" s="1"/>
  <c r="M52" s="1"/>
  <c r="B52"/>
  <c r="I51"/>
  <c r="H51"/>
  <c r="G51"/>
  <c r="F51"/>
  <c r="E51"/>
  <c r="D51"/>
  <c r="C51"/>
  <c r="J51" s="1"/>
  <c r="K51" s="1"/>
  <c r="M51" s="1"/>
  <c r="B51"/>
  <c r="I50"/>
  <c r="H50"/>
  <c r="G50"/>
  <c r="F50"/>
  <c r="E50"/>
  <c r="D50"/>
  <c r="C50"/>
  <c r="J50" s="1"/>
  <c r="K50" s="1"/>
  <c r="M50" s="1"/>
  <c r="B50"/>
  <c r="I49"/>
  <c r="H49"/>
  <c r="G49"/>
  <c r="F49"/>
  <c r="E49"/>
  <c r="D49"/>
  <c r="C49"/>
  <c r="J49" s="1"/>
  <c r="K49" s="1"/>
  <c r="M49" s="1"/>
  <c r="B49"/>
  <c r="I48"/>
  <c r="H48"/>
  <c r="G48"/>
  <c r="F48"/>
  <c r="E48"/>
  <c r="D48"/>
  <c r="C48"/>
  <c r="J48" s="1"/>
  <c r="K48" s="1"/>
  <c r="M48" s="1"/>
  <c r="B48"/>
  <c r="I47"/>
  <c r="H47"/>
  <c r="G47"/>
  <c r="F47"/>
  <c r="E47"/>
  <c r="D47"/>
  <c r="C47"/>
  <c r="J47" s="1"/>
  <c r="K47" s="1"/>
  <c r="M47" s="1"/>
  <c r="B47"/>
  <c r="I46"/>
  <c r="H46"/>
  <c r="G46"/>
  <c r="F46"/>
  <c r="E46"/>
  <c r="D46"/>
  <c r="C46"/>
  <c r="B46"/>
  <c r="I45"/>
  <c r="H45"/>
  <c r="G45"/>
  <c r="F45"/>
  <c r="E45"/>
  <c r="D45"/>
  <c r="C45"/>
  <c r="B45"/>
  <c r="I44"/>
  <c r="H44"/>
  <c r="G44"/>
  <c r="F44"/>
  <c r="E44"/>
  <c r="D44"/>
  <c r="C44"/>
  <c r="B44"/>
  <c r="I43"/>
  <c r="H43"/>
  <c r="G43"/>
  <c r="F43"/>
  <c r="E43"/>
  <c r="D43"/>
  <c r="C43"/>
  <c r="B43"/>
  <c r="I42"/>
  <c r="H42"/>
  <c r="G42"/>
  <c r="F42"/>
  <c r="E42"/>
  <c r="D42"/>
  <c r="C42"/>
  <c r="B42"/>
  <c r="I41"/>
  <c r="H41"/>
  <c r="G41"/>
  <c r="F41"/>
  <c r="E41"/>
  <c r="D41"/>
  <c r="C41"/>
  <c r="B41"/>
  <c r="I40"/>
  <c r="H40"/>
  <c r="G40"/>
  <c r="F40"/>
  <c r="E40"/>
  <c r="D40"/>
  <c r="C40"/>
  <c r="B40"/>
  <c r="I39"/>
  <c r="H39"/>
  <c r="G39"/>
  <c r="F39"/>
  <c r="E39"/>
  <c r="D39"/>
  <c r="C39"/>
  <c r="B39"/>
  <c r="I38"/>
  <c r="H38"/>
  <c r="G38"/>
  <c r="F38"/>
  <c r="E38"/>
  <c r="D38"/>
  <c r="C38"/>
  <c r="B38"/>
  <c r="I37"/>
  <c r="H37"/>
  <c r="G37"/>
  <c r="F37"/>
  <c r="E37"/>
  <c r="D37"/>
  <c r="C37"/>
  <c r="B37"/>
  <c r="I36"/>
  <c r="H36"/>
  <c r="G36"/>
  <c r="F36"/>
  <c r="E36"/>
  <c r="D36"/>
  <c r="C36"/>
  <c r="B36"/>
  <c r="I35"/>
  <c r="H35"/>
  <c r="G35"/>
  <c r="F35"/>
  <c r="E35"/>
  <c r="D35"/>
  <c r="C35"/>
  <c r="B35"/>
  <c r="I34"/>
  <c r="H34"/>
  <c r="G34"/>
  <c r="F34"/>
  <c r="E34"/>
  <c r="D34"/>
  <c r="C34"/>
  <c r="B34"/>
  <c r="I33"/>
  <c r="H33"/>
  <c r="G33"/>
  <c r="F33"/>
  <c r="E33"/>
  <c r="D33"/>
  <c r="C33"/>
  <c r="B33"/>
  <c r="I32"/>
  <c r="H32"/>
  <c r="G32"/>
  <c r="F32"/>
  <c r="E32"/>
  <c r="D32"/>
  <c r="C32"/>
  <c r="B32"/>
  <c r="I31"/>
  <c r="H31"/>
  <c r="G31"/>
  <c r="F31"/>
  <c r="E31"/>
  <c r="D31"/>
  <c r="C31"/>
  <c r="B31"/>
  <c r="I30"/>
  <c r="H30"/>
  <c r="G30"/>
  <c r="F30"/>
  <c r="E30"/>
  <c r="D30"/>
  <c r="C30"/>
  <c r="B30"/>
  <c r="I29"/>
  <c r="H29"/>
  <c r="G29"/>
  <c r="F29"/>
  <c r="E29"/>
  <c r="D29"/>
  <c r="C29"/>
  <c r="B29"/>
  <c r="I28"/>
  <c r="H28"/>
  <c r="G28"/>
  <c r="F28"/>
  <c r="E28"/>
  <c r="D28"/>
  <c r="C28"/>
  <c r="B28"/>
  <c r="I27"/>
  <c r="H27"/>
  <c r="G27"/>
  <c r="F27"/>
  <c r="E27"/>
  <c r="D27"/>
  <c r="C27"/>
  <c r="B27"/>
  <c r="I26"/>
  <c r="H26"/>
  <c r="G26"/>
  <c r="F26"/>
  <c r="E26"/>
  <c r="D26"/>
  <c r="C26"/>
  <c r="B26"/>
  <c r="I25"/>
  <c r="H25"/>
  <c r="G25"/>
  <c r="F25"/>
  <c r="E25"/>
  <c r="D25"/>
  <c r="C25"/>
  <c r="B25"/>
  <c r="I24"/>
  <c r="H24"/>
  <c r="G24"/>
  <c r="F24"/>
  <c r="E24"/>
  <c r="D24"/>
  <c r="C24"/>
  <c r="B24"/>
  <c r="I23"/>
  <c r="H23"/>
  <c r="G23"/>
  <c r="F23"/>
  <c r="E23"/>
  <c r="D23"/>
  <c r="C23"/>
  <c r="B23"/>
  <c r="I22"/>
  <c r="H22"/>
  <c r="G22"/>
  <c r="F22"/>
  <c r="E22"/>
  <c r="D22"/>
  <c r="C22"/>
  <c r="B22"/>
  <c r="I21"/>
  <c r="H21"/>
  <c r="G21"/>
  <c r="F21"/>
  <c r="E21"/>
  <c r="D21"/>
  <c r="C21"/>
  <c r="B21"/>
  <c r="I20"/>
  <c r="H20"/>
  <c r="G20"/>
  <c r="F20"/>
  <c r="E20"/>
  <c r="D20"/>
  <c r="C20"/>
  <c r="B20"/>
  <c r="I19"/>
  <c r="H19"/>
  <c r="G19"/>
  <c r="F19"/>
  <c r="E19"/>
  <c r="D19"/>
  <c r="C19"/>
  <c r="B19"/>
  <c r="I18"/>
  <c r="H18"/>
  <c r="G18"/>
  <c r="F18"/>
  <c r="E18"/>
  <c r="D18"/>
  <c r="C18"/>
  <c r="B18"/>
  <c r="I17"/>
  <c r="H17"/>
  <c r="G17"/>
  <c r="F17"/>
  <c r="E17"/>
  <c r="D17"/>
  <c r="C17"/>
  <c r="B17"/>
  <c r="I16"/>
  <c r="H16"/>
  <c r="G16"/>
  <c r="F16"/>
  <c r="E16"/>
  <c r="D16"/>
  <c r="C16"/>
  <c r="B16"/>
  <c r="I15"/>
  <c r="H15"/>
  <c r="G15"/>
  <c r="F15"/>
  <c r="E15"/>
  <c r="D15"/>
  <c r="C15"/>
  <c r="B15"/>
  <c r="I14"/>
  <c r="H14"/>
  <c r="G14"/>
  <c r="F14"/>
  <c r="E14"/>
  <c r="D14"/>
  <c r="C14"/>
  <c r="B14"/>
  <c r="I13"/>
  <c r="H13"/>
  <c r="G13"/>
  <c r="F13"/>
  <c r="E13"/>
  <c r="D13"/>
  <c r="C13"/>
  <c r="B13"/>
  <c r="I12"/>
  <c r="H12"/>
  <c r="G12"/>
  <c r="F12"/>
  <c r="E12"/>
  <c r="D12"/>
  <c r="C12"/>
  <c r="B12"/>
  <c r="I11"/>
  <c r="H11"/>
  <c r="G11"/>
  <c r="F11"/>
  <c r="E11"/>
  <c r="D11"/>
  <c r="C11"/>
  <c r="B11"/>
  <c r="I10"/>
  <c r="H10"/>
  <c r="G10"/>
  <c r="F10"/>
  <c r="E10"/>
  <c r="D10"/>
  <c r="C10"/>
  <c r="B10"/>
  <c r="B4"/>
  <c r="C18" i="11"/>
  <c r="D51" i="16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C4"/>
  <c r="B5" i="15"/>
  <c r="B4"/>
  <c r="B10" i="10"/>
  <c r="B5" i="14"/>
  <c r="I51" i="8"/>
  <c r="G53"/>
  <c r="B11" i="11"/>
  <c r="C11"/>
  <c r="B12"/>
  <c r="C12"/>
  <c r="B13"/>
  <c r="C13"/>
  <c r="B14"/>
  <c r="C14"/>
  <c r="B15"/>
  <c r="C15"/>
  <c r="B16"/>
  <c r="C16"/>
  <c r="B17"/>
  <c r="C17"/>
  <c r="B18"/>
  <c r="B19"/>
  <c r="C19"/>
  <c r="B20"/>
  <c r="C20"/>
  <c r="B21"/>
  <c r="C21"/>
  <c r="B22"/>
  <c r="C22"/>
  <c r="B23"/>
  <c r="C23"/>
  <c r="B24"/>
  <c r="C24"/>
  <c r="B25"/>
  <c r="C25"/>
  <c r="B26"/>
  <c r="C26"/>
  <c r="B27"/>
  <c r="C27"/>
  <c r="B28"/>
  <c r="C28"/>
  <c r="B29"/>
  <c r="C29"/>
  <c r="B30"/>
  <c r="C30"/>
  <c r="B31"/>
  <c r="C31"/>
  <c r="B32"/>
  <c r="C32"/>
  <c r="B33"/>
  <c r="C33"/>
  <c r="B34"/>
  <c r="C34"/>
  <c r="B35"/>
  <c r="C35"/>
  <c r="B36"/>
  <c r="C36"/>
  <c r="B37"/>
  <c r="C37"/>
  <c r="B38"/>
  <c r="C38"/>
  <c r="B39"/>
  <c r="C39"/>
  <c r="B40"/>
  <c r="C40"/>
  <c r="B41"/>
  <c r="C41"/>
  <c r="B42"/>
  <c r="C42"/>
  <c r="B43"/>
  <c r="C43"/>
  <c r="B44"/>
  <c r="C44"/>
  <c r="B45"/>
  <c r="C45"/>
  <c r="B46"/>
  <c r="C46"/>
  <c r="B47"/>
  <c r="C47"/>
  <c r="B48"/>
  <c r="C48"/>
  <c r="B49"/>
  <c r="C49"/>
  <c r="B50"/>
  <c r="C50"/>
  <c r="B51"/>
  <c r="C51"/>
  <c r="B52"/>
  <c r="C52"/>
  <c r="B53"/>
  <c r="C53"/>
  <c r="B54"/>
  <c r="C54"/>
  <c r="C10"/>
  <c r="B10"/>
  <c r="C1" i="13"/>
  <c r="C5"/>
  <c r="M13" i="26" l="1"/>
  <c r="O13" s="1"/>
  <c r="M17"/>
  <c r="O17" s="1"/>
  <c r="M21"/>
  <c r="O21" s="1"/>
  <c r="M25"/>
  <c r="O25" s="1"/>
  <c r="G47" i="16"/>
  <c r="N46" i="8" s="1"/>
  <c r="G40" i="16"/>
  <c r="G31"/>
  <c r="N30" i="8" s="1"/>
  <c r="G24" i="16"/>
  <c r="G15"/>
  <c r="N14" i="8" s="1"/>
  <c r="M14" i="26"/>
  <c r="O14" s="1"/>
  <c r="M18"/>
  <c r="O18" s="1"/>
  <c r="M22"/>
  <c r="O22" s="1"/>
  <c r="M26"/>
  <c r="O26" s="1"/>
  <c r="M15"/>
  <c r="O15" s="1"/>
  <c r="M19"/>
  <c r="O19" s="1"/>
  <c r="M23"/>
  <c r="O23" s="1"/>
  <c r="M27"/>
  <c r="O27" s="1"/>
  <c r="G48" i="16"/>
  <c r="G39"/>
  <c r="N38" i="8" s="1"/>
  <c r="G32" i="16"/>
  <c r="G23"/>
  <c r="N22" i="8" s="1"/>
  <c r="G16" i="16"/>
  <c r="M11" i="26"/>
  <c r="M9"/>
  <c r="BP11" i="11"/>
  <c r="M10" i="26"/>
  <c r="O10" s="1"/>
  <c r="E9" i="16"/>
  <c r="BP12" i="11"/>
  <c r="M12" i="26"/>
  <c r="N43" i="8"/>
  <c r="I44" i="16"/>
  <c r="H44"/>
  <c r="E43" i="8" s="1"/>
  <c r="N35"/>
  <c r="I36" i="16"/>
  <c r="H36"/>
  <c r="E35" i="8" s="1"/>
  <c r="N27"/>
  <c r="I28" i="16"/>
  <c r="H28"/>
  <c r="E27" i="8" s="1"/>
  <c r="N19"/>
  <c r="I20" i="16"/>
  <c r="H20"/>
  <c r="E19" i="8" s="1"/>
  <c r="N11"/>
  <c r="I12" i="16"/>
  <c r="H12"/>
  <c r="E11" i="8" s="1"/>
  <c r="N47"/>
  <c r="I48" i="16"/>
  <c r="H48"/>
  <c r="E47" i="8" s="1"/>
  <c r="N39"/>
  <c r="I40" i="16"/>
  <c r="H40"/>
  <c r="E39" i="8" s="1"/>
  <c r="N31"/>
  <c r="I32" i="16"/>
  <c r="H32"/>
  <c r="E31" i="8" s="1"/>
  <c r="N23"/>
  <c r="I24" i="16"/>
  <c r="H24"/>
  <c r="E23" i="8" s="1"/>
  <c r="N15"/>
  <c r="I16" i="16"/>
  <c r="H16"/>
  <c r="E15" i="8" s="1"/>
  <c r="H51" i="16"/>
  <c r="E50" i="8" s="1"/>
  <c r="H50" i="16"/>
  <c r="E49" i="8" s="1"/>
  <c r="H47" i="16"/>
  <c r="E46" i="8" s="1"/>
  <c r="H46" i="16"/>
  <c r="E45" i="8" s="1"/>
  <c r="H43" i="16"/>
  <c r="E42" i="8" s="1"/>
  <c r="H42" i="16"/>
  <c r="E41" i="8" s="1"/>
  <c r="H39" i="16"/>
  <c r="E38" i="8" s="1"/>
  <c r="H38" i="16"/>
  <c r="E37" i="8" s="1"/>
  <c r="H35" i="16"/>
  <c r="E34" i="8" s="1"/>
  <c r="H34" i="16"/>
  <c r="E33" i="8" s="1"/>
  <c r="H31" i="16"/>
  <c r="E30" i="8" s="1"/>
  <c r="H30" i="16"/>
  <c r="E29" i="8" s="1"/>
  <c r="H27" i="16"/>
  <c r="E26" i="8" s="1"/>
  <c r="H26" i="16"/>
  <c r="E25" i="8" s="1"/>
  <c r="H23" i="16"/>
  <c r="E22" i="8" s="1"/>
  <c r="H22" i="16"/>
  <c r="E21" i="8" s="1"/>
  <c r="H19" i="16"/>
  <c r="E18" i="8" s="1"/>
  <c r="H18" i="16"/>
  <c r="E17" i="8" s="1"/>
  <c r="H15" i="16"/>
  <c r="E14" i="8" s="1"/>
  <c r="H14" i="16"/>
  <c r="E13" i="8" s="1"/>
  <c r="H11" i="16"/>
  <c r="E10" i="8" s="1"/>
  <c r="S50"/>
  <c r="S46"/>
  <c r="S42"/>
  <c r="S38"/>
  <c r="S34"/>
  <c r="S30"/>
  <c r="S26"/>
  <c r="S22"/>
  <c r="S18"/>
  <c r="S14"/>
  <c r="G7" i="16"/>
  <c r="N6" i="8" s="1"/>
  <c r="G49" i="16"/>
  <c r="G45"/>
  <c r="G41"/>
  <c r="G37"/>
  <c r="G33"/>
  <c r="G29"/>
  <c r="G25"/>
  <c r="G21"/>
  <c r="G17"/>
  <c r="G13"/>
  <c r="G8"/>
  <c r="N7" i="8" s="1"/>
  <c r="S7" s="1"/>
  <c r="I51" i="16"/>
  <c r="I50"/>
  <c r="I47"/>
  <c r="I46"/>
  <c r="I43"/>
  <c r="I42"/>
  <c r="I39"/>
  <c r="I38"/>
  <c r="I35"/>
  <c r="I34"/>
  <c r="I31"/>
  <c r="I30"/>
  <c r="I27"/>
  <c r="I26"/>
  <c r="I23"/>
  <c r="I22"/>
  <c r="I19"/>
  <c r="I18"/>
  <c r="I15"/>
  <c r="I14"/>
  <c r="I11"/>
  <c r="H50" i="27"/>
  <c r="F49" i="8" s="1"/>
  <c r="O49"/>
  <c r="S49" s="1"/>
  <c r="I50" i="27"/>
  <c r="H48"/>
  <c r="F47" i="8" s="1"/>
  <c r="O47"/>
  <c r="S47" s="1"/>
  <c r="I48" i="27"/>
  <c r="H46"/>
  <c r="F45" i="8" s="1"/>
  <c r="O45"/>
  <c r="S45" s="1"/>
  <c r="I46" i="27"/>
  <c r="H44"/>
  <c r="F43" i="8" s="1"/>
  <c r="O43"/>
  <c r="S43" s="1"/>
  <c r="I44" i="27"/>
  <c r="H42"/>
  <c r="F41" i="8" s="1"/>
  <c r="O41"/>
  <c r="S41" s="1"/>
  <c r="I42" i="27"/>
  <c r="H40"/>
  <c r="F39" i="8" s="1"/>
  <c r="O39"/>
  <c r="S39" s="1"/>
  <c r="I40" i="27"/>
  <c r="H38"/>
  <c r="F37" i="8" s="1"/>
  <c r="O37"/>
  <c r="S37" s="1"/>
  <c r="I38" i="27"/>
  <c r="H36"/>
  <c r="F35" i="8" s="1"/>
  <c r="O35"/>
  <c r="S35" s="1"/>
  <c r="I36" i="27"/>
  <c r="H34"/>
  <c r="F33" i="8" s="1"/>
  <c r="O33"/>
  <c r="S33" s="1"/>
  <c r="I34" i="27"/>
  <c r="H32"/>
  <c r="F31" i="8" s="1"/>
  <c r="O31"/>
  <c r="S31" s="1"/>
  <c r="I32" i="27"/>
  <c r="H30"/>
  <c r="F29" i="8" s="1"/>
  <c r="O29"/>
  <c r="S29" s="1"/>
  <c r="I30" i="27"/>
  <c r="H28"/>
  <c r="F27" i="8" s="1"/>
  <c r="O27"/>
  <c r="S27" s="1"/>
  <c r="I28" i="27"/>
  <c r="H26"/>
  <c r="F25" i="8" s="1"/>
  <c r="O25"/>
  <c r="S25" s="1"/>
  <c r="I26" i="27"/>
  <c r="H24"/>
  <c r="F23" i="8" s="1"/>
  <c r="O23"/>
  <c r="S23" s="1"/>
  <c r="I24" i="27"/>
  <c r="H22"/>
  <c r="F21" i="8" s="1"/>
  <c r="O21"/>
  <c r="S21" s="1"/>
  <c r="I22" i="27"/>
  <c r="H20"/>
  <c r="F19" i="8" s="1"/>
  <c r="O19"/>
  <c r="S19" s="1"/>
  <c r="I20" i="27"/>
  <c r="H18"/>
  <c r="F17" i="8" s="1"/>
  <c r="O17"/>
  <c r="S17" s="1"/>
  <c r="I18" i="27"/>
  <c r="H16"/>
  <c r="F15" i="8" s="1"/>
  <c r="O15"/>
  <c r="S15" s="1"/>
  <c r="I16" i="27"/>
  <c r="H14"/>
  <c r="F13" i="8" s="1"/>
  <c r="O13"/>
  <c r="S13" s="1"/>
  <c r="I14" i="27"/>
  <c r="H12"/>
  <c r="F11" i="8" s="1"/>
  <c r="O11"/>
  <c r="S11" s="1"/>
  <c r="I12" i="27"/>
  <c r="I8"/>
  <c r="Y50" i="8"/>
  <c r="Z49"/>
  <c r="Y49"/>
  <c r="Z47"/>
  <c r="Y47"/>
  <c r="Y46"/>
  <c r="Z45"/>
  <c r="Y45"/>
  <c r="Z43"/>
  <c r="Y43"/>
  <c r="Y42"/>
  <c r="Z41"/>
  <c r="Y41"/>
  <c r="Z39"/>
  <c r="Y39"/>
  <c r="Y38"/>
  <c r="Z37"/>
  <c r="Y37"/>
  <c r="Z35"/>
  <c r="Y35"/>
  <c r="Y34"/>
  <c r="Z33"/>
  <c r="Y33"/>
  <c r="Z31"/>
  <c r="Y31"/>
  <c r="Y30"/>
  <c r="Z29"/>
  <c r="Y29"/>
  <c r="Z27"/>
  <c r="Y27"/>
  <c r="Y26"/>
  <c r="Z25"/>
  <c r="Y25"/>
  <c r="Z23"/>
  <c r="Y23"/>
  <c r="Y22"/>
  <c r="Z21"/>
  <c r="Y21"/>
  <c r="Z19"/>
  <c r="Y19"/>
  <c r="Y18"/>
  <c r="Z17"/>
  <c r="Y17"/>
  <c r="Z15"/>
  <c r="Y15"/>
  <c r="Y14"/>
  <c r="Z13"/>
  <c r="Y13"/>
  <c r="Z11"/>
  <c r="Y11"/>
  <c r="Y10"/>
  <c r="U11"/>
  <c r="J11" s="1"/>
  <c r="T11"/>
  <c r="U15"/>
  <c r="J15" s="1"/>
  <c r="T15"/>
  <c r="U19"/>
  <c r="J19" s="1"/>
  <c r="T19"/>
  <c r="U23"/>
  <c r="J23" s="1"/>
  <c r="T23"/>
  <c r="U27"/>
  <c r="J27" s="1"/>
  <c r="T27"/>
  <c r="U31"/>
  <c r="J31" s="1"/>
  <c r="T31"/>
  <c r="U35"/>
  <c r="J35" s="1"/>
  <c r="T35"/>
  <c r="U39"/>
  <c r="J39" s="1"/>
  <c r="T39"/>
  <c r="U43"/>
  <c r="J43" s="1"/>
  <c r="T43"/>
  <c r="U47"/>
  <c r="J47" s="1"/>
  <c r="T47"/>
  <c r="U14"/>
  <c r="J14" s="1"/>
  <c r="T14"/>
  <c r="U18"/>
  <c r="J18" s="1"/>
  <c r="T18"/>
  <c r="U22"/>
  <c r="J22" s="1"/>
  <c r="T22"/>
  <c r="U26"/>
  <c r="J26" s="1"/>
  <c r="T26"/>
  <c r="U30"/>
  <c r="J30" s="1"/>
  <c r="T30"/>
  <c r="U34"/>
  <c r="J34" s="1"/>
  <c r="T34"/>
  <c r="U38"/>
  <c r="J38" s="1"/>
  <c r="T38"/>
  <c r="U42"/>
  <c r="J42" s="1"/>
  <c r="T42"/>
  <c r="U46"/>
  <c r="J46" s="1"/>
  <c r="T46"/>
  <c r="U50"/>
  <c r="J50" s="1"/>
  <c r="T50"/>
  <c r="U13"/>
  <c r="J13" s="1"/>
  <c r="T13"/>
  <c r="U17"/>
  <c r="J17" s="1"/>
  <c r="T17"/>
  <c r="U21"/>
  <c r="J21" s="1"/>
  <c r="T21"/>
  <c r="U25"/>
  <c r="J25" s="1"/>
  <c r="T25"/>
  <c r="U29"/>
  <c r="J29" s="1"/>
  <c r="T29"/>
  <c r="U33"/>
  <c r="J33" s="1"/>
  <c r="T33"/>
  <c r="U37"/>
  <c r="J37" s="1"/>
  <c r="T37"/>
  <c r="U41"/>
  <c r="J41" s="1"/>
  <c r="T41"/>
  <c r="U45"/>
  <c r="J45" s="1"/>
  <c r="T45"/>
  <c r="U49"/>
  <c r="J49" s="1"/>
  <c r="T49"/>
  <c r="H8" i="27"/>
  <c r="F7" i="8" s="1"/>
  <c r="E2" i="16"/>
  <c r="C2" i="24"/>
  <c r="D2" i="26"/>
  <c r="AI2" i="11"/>
  <c r="E2" i="30"/>
  <c r="E2" i="29"/>
  <c r="E2" i="28"/>
  <c r="G7" i="27"/>
  <c r="O6" i="8" s="1"/>
  <c r="I51" i="27"/>
  <c r="H51"/>
  <c r="F50" i="8" s="1"/>
  <c r="Z50" s="1"/>
  <c r="I49" i="27"/>
  <c r="H49"/>
  <c r="F48" i="8" s="1"/>
  <c r="I47" i="27"/>
  <c r="H47"/>
  <c r="F46" i="8" s="1"/>
  <c r="Z46" s="1"/>
  <c r="I45" i="27"/>
  <c r="H45"/>
  <c r="F44" i="8" s="1"/>
  <c r="I43" i="27"/>
  <c r="H43"/>
  <c r="F42" i="8" s="1"/>
  <c r="Z42" s="1"/>
  <c r="I41" i="27"/>
  <c r="H41"/>
  <c r="F40" i="8" s="1"/>
  <c r="I39" i="27"/>
  <c r="H39"/>
  <c r="F38" i="8" s="1"/>
  <c r="Z38" s="1"/>
  <c r="I37" i="27"/>
  <c r="H37"/>
  <c r="F36" i="8" s="1"/>
  <c r="I35" i="27"/>
  <c r="H35"/>
  <c r="F34" i="8" s="1"/>
  <c r="Z34" s="1"/>
  <c r="I33" i="27"/>
  <c r="H33"/>
  <c r="F32" i="8" s="1"/>
  <c r="I31" i="27"/>
  <c r="H31"/>
  <c r="F30" i="8" s="1"/>
  <c r="Z30" s="1"/>
  <c r="I29" i="27"/>
  <c r="H29"/>
  <c r="F28" i="8" s="1"/>
  <c r="I27" i="27"/>
  <c r="H27"/>
  <c r="F26" i="8" s="1"/>
  <c r="Z26" s="1"/>
  <c r="I25" i="27"/>
  <c r="H25"/>
  <c r="F24" i="8" s="1"/>
  <c r="I23" i="27"/>
  <c r="H23"/>
  <c r="F22" i="8" s="1"/>
  <c r="Z22" s="1"/>
  <c r="I21" i="27"/>
  <c r="H21"/>
  <c r="F20" i="8" s="1"/>
  <c r="I19" i="27"/>
  <c r="H19"/>
  <c r="F18" i="8" s="1"/>
  <c r="Z18" s="1"/>
  <c r="I17" i="27"/>
  <c r="H17"/>
  <c r="F16" i="8" s="1"/>
  <c r="I15" i="27"/>
  <c r="H15"/>
  <c r="F14" i="8" s="1"/>
  <c r="Z14" s="1"/>
  <c r="I13" i="27"/>
  <c r="H13"/>
  <c r="F12" i="8" s="1"/>
  <c r="Q13" i="26"/>
  <c r="P13"/>
  <c r="Q15"/>
  <c r="P15"/>
  <c r="Q17"/>
  <c r="P17"/>
  <c r="Q19"/>
  <c r="P19"/>
  <c r="Q21"/>
  <c r="P21"/>
  <c r="Q23"/>
  <c r="P23"/>
  <c r="Q25"/>
  <c r="P25"/>
  <c r="Q27"/>
  <c r="P27"/>
  <c r="Q29"/>
  <c r="P29"/>
  <c r="Q31"/>
  <c r="P31"/>
  <c r="Q33"/>
  <c r="P33"/>
  <c r="Q35"/>
  <c r="P35"/>
  <c r="Q37"/>
  <c r="P37"/>
  <c r="Q39"/>
  <c r="P39"/>
  <c r="Q41"/>
  <c r="P41"/>
  <c r="Q43"/>
  <c r="P43"/>
  <c r="Q45"/>
  <c r="P45"/>
  <c r="Q47"/>
  <c r="P47"/>
  <c r="Q49"/>
  <c r="P49"/>
  <c r="Q51"/>
  <c r="P51"/>
  <c r="Q53"/>
  <c r="P53"/>
  <c r="P10"/>
  <c r="Q10"/>
  <c r="P14"/>
  <c r="Q14"/>
  <c r="P16"/>
  <c r="Q16"/>
  <c r="P18"/>
  <c r="Q18"/>
  <c r="P20"/>
  <c r="Q20"/>
  <c r="P22"/>
  <c r="Q22"/>
  <c r="P24"/>
  <c r="Q24"/>
  <c r="P26"/>
  <c r="Q26"/>
  <c r="P28"/>
  <c r="Q28"/>
  <c r="P30"/>
  <c r="Q30"/>
  <c r="P32"/>
  <c r="Q32"/>
  <c r="P34"/>
  <c r="Q34"/>
  <c r="P36"/>
  <c r="Q36"/>
  <c r="P38"/>
  <c r="Q38"/>
  <c r="P40"/>
  <c r="Q40"/>
  <c r="P42"/>
  <c r="Q42"/>
  <c r="P44"/>
  <c r="Q44"/>
  <c r="P46"/>
  <c r="Q46"/>
  <c r="P48"/>
  <c r="Q48"/>
  <c r="P50"/>
  <c r="Q50"/>
  <c r="P52"/>
  <c r="Q52"/>
  <c r="P54"/>
  <c r="Q54"/>
  <c r="BR54" i="11"/>
  <c r="BC54" s="1"/>
  <c r="BQ54"/>
  <c r="BR52"/>
  <c r="BC52" s="1"/>
  <c r="BQ52"/>
  <c r="BR50"/>
  <c r="BC50" s="1"/>
  <c r="BQ50"/>
  <c r="BR48"/>
  <c r="BC48" s="1"/>
  <c r="BQ48"/>
  <c r="BR46"/>
  <c r="BC46" s="1"/>
  <c r="BQ46"/>
  <c r="BR44"/>
  <c r="BC44" s="1"/>
  <c r="BQ44"/>
  <c r="BR42"/>
  <c r="BC42" s="1"/>
  <c r="BQ42"/>
  <c r="BR40"/>
  <c r="BC40" s="1"/>
  <c r="BQ40"/>
  <c r="BR38"/>
  <c r="BC38" s="1"/>
  <c r="BQ38"/>
  <c r="BR36"/>
  <c r="BC36" s="1"/>
  <c r="BQ36"/>
  <c r="BR34"/>
  <c r="BC34" s="1"/>
  <c r="BQ34"/>
  <c r="BR32"/>
  <c r="BC32" s="1"/>
  <c r="BQ32"/>
  <c r="BR30"/>
  <c r="BC30" s="1"/>
  <c r="BQ30"/>
  <c r="BR28"/>
  <c r="BC28" s="1"/>
  <c r="BQ28"/>
  <c r="BP10"/>
  <c r="BW7" i="24"/>
  <c r="BY7"/>
  <c r="CF7"/>
  <c r="DI7"/>
  <c r="CH7" s="1"/>
  <c r="BW51"/>
  <c r="CT51"/>
  <c r="BY51" s="1"/>
  <c r="CT49"/>
  <c r="BY49" s="1"/>
  <c r="BW49"/>
  <c r="BW47"/>
  <c r="CT47"/>
  <c r="BY47" s="1"/>
  <c r="CT45"/>
  <c r="BY45" s="1"/>
  <c r="BW45"/>
  <c r="BW43"/>
  <c r="CT43"/>
  <c r="BY43" s="1"/>
  <c r="CT41"/>
  <c r="BY41" s="1"/>
  <c r="BW41"/>
  <c r="BW39"/>
  <c r="CT39"/>
  <c r="BY39" s="1"/>
  <c r="CT37"/>
  <c r="BY37" s="1"/>
  <c r="BW37"/>
  <c r="BW35"/>
  <c r="CT35"/>
  <c r="BY35" s="1"/>
  <c r="BW33"/>
  <c r="CT33"/>
  <c r="BY33" s="1"/>
  <c r="BW31"/>
  <c r="CT31"/>
  <c r="BY31" s="1"/>
  <c r="BW29"/>
  <c r="CT29"/>
  <c r="BY29" s="1"/>
  <c r="BW27"/>
  <c r="CT27"/>
  <c r="BY27" s="1"/>
  <c r="BW25"/>
  <c r="CT25"/>
  <c r="BY25" s="1"/>
  <c r="BW23"/>
  <c r="CT23"/>
  <c r="BY23" s="1"/>
  <c r="BW21"/>
  <c r="CT21"/>
  <c r="BY21" s="1"/>
  <c r="BW19"/>
  <c r="CT19"/>
  <c r="BY19" s="1"/>
  <c r="BW17"/>
  <c r="CT17"/>
  <c r="BY17" s="1"/>
  <c r="BW15"/>
  <c r="CT15"/>
  <c r="BY15" s="1"/>
  <c r="BW13"/>
  <c r="CT13"/>
  <c r="BY13" s="1"/>
  <c r="BW11"/>
  <c r="CT11"/>
  <c r="BY11" s="1"/>
  <c r="BW9"/>
  <c r="CT9"/>
  <c r="CA7"/>
  <c r="CY7"/>
  <c r="CB7" s="1"/>
  <c r="CY50"/>
  <c r="CB50" s="1"/>
  <c r="BZ50"/>
  <c r="CY48"/>
  <c r="CB48" s="1"/>
  <c r="BZ48"/>
  <c r="CY46"/>
  <c r="CB46" s="1"/>
  <c r="BZ46"/>
  <c r="CY44"/>
  <c r="CB44" s="1"/>
  <c r="BZ44"/>
  <c r="CY42"/>
  <c r="CB42" s="1"/>
  <c r="BZ42"/>
  <c r="CY40"/>
  <c r="CB40" s="1"/>
  <c r="BZ40"/>
  <c r="CY38"/>
  <c r="CB38" s="1"/>
  <c r="BZ38"/>
  <c r="CY36"/>
  <c r="CB36" s="1"/>
  <c r="BZ36"/>
  <c r="CY34"/>
  <c r="CB34" s="1"/>
  <c r="BZ34"/>
  <c r="CY32"/>
  <c r="CB32" s="1"/>
  <c r="BZ32"/>
  <c r="CY30"/>
  <c r="CB30" s="1"/>
  <c r="BZ30"/>
  <c r="CY28"/>
  <c r="CB28" s="1"/>
  <c r="BZ28"/>
  <c r="CY26"/>
  <c r="CB26" s="1"/>
  <c r="BZ26"/>
  <c r="CY24"/>
  <c r="CB24" s="1"/>
  <c r="BZ24"/>
  <c r="CY22"/>
  <c r="CB22" s="1"/>
  <c r="BZ22"/>
  <c r="CY20"/>
  <c r="CB20" s="1"/>
  <c r="BZ20"/>
  <c r="CY18"/>
  <c r="CB18" s="1"/>
  <c r="BZ18"/>
  <c r="CY16"/>
  <c r="CB16" s="1"/>
  <c r="BZ16"/>
  <c r="CY14"/>
  <c r="CB14" s="1"/>
  <c r="BZ14"/>
  <c r="CY12"/>
  <c r="CB12" s="1"/>
  <c r="BZ12"/>
  <c r="CY10"/>
  <c r="BZ10"/>
  <c r="DI51"/>
  <c r="CH51" s="1"/>
  <c r="CF51"/>
  <c r="DI49"/>
  <c r="CH49" s="1"/>
  <c r="CF49"/>
  <c r="DI47"/>
  <c r="CH47" s="1"/>
  <c r="CF47"/>
  <c r="DI45"/>
  <c r="CH45" s="1"/>
  <c r="CF45"/>
  <c r="DI43"/>
  <c r="CH43" s="1"/>
  <c r="CF43"/>
  <c r="DI41"/>
  <c r="CH41" s="1"/>
  <c r="CF41"/>
  <c r="DI39"/>
  <c r="CH39" s="1"/>
  <c r="CF39"/>
  <c r="DI37"/>
  <c r="CH37" s="1"/>
  <c r="CF37"/>
  <c r="DI35"/>
  <c r="CH35" s="1"/>
  <c r="CF35"/>
  <c r="DI33"/>
  <c r="CH33" s="1"/>
  <c r="CF33"/>
  <c r="DI31"/>
  <c r="CH31" s="1"/>
  <c r="CF31"/>
  <c r="DI29"/>
  <c r="CH29" s="1"/>
  <c r="CF29"/>
  <c r="DI27"/>
  <c r="CH27" s="1"/>
  <c r="CF27"/>
  <c r="DI25"/>
  <c r="CH25" s="1"/>
  <c r="CF25"/>
  <c r="DI23"/>
  <c r="CH23" s="1"/>
  <c r="CF23"/>
  <c r="DI21"/>
  <c r="CH21" s="1"/>
  <c r="CF21"/>
  <c r="DI19"/>
  <c r="CH19" s="1"/>
  <c r="CF19"/>
  <c r="DI17"/>
  <c r="CH17" s="1"/>
  <c r="CF17"/>
  <c r="DI15"/>
  <c r="CH15" s="1"/>
  <c r="CF15"/>
  <c r="DI13"/>
  <c r="CH13" s="1"/>
  <c r="CF13"/>
  <c r="DI11"/>
  <c r="CH11" s="1"/>
  <c r="CF11"/>
  <c r="DO7"/>
  <c r="CK7"/>
  <c r="DD31"/>
  <c r="CE31" s="1"/>
  <c r="CC31"/>
  <c r="DD29"/>
  <c r="CE29" s="1"/>
  <c r="CC29"/>
  <c r="DD27"/>
  <c r="CE27" s="1"/>
  <c r="CC27"/>
  <c r="DD25"/>
  <c r="CE25" s="1"/>
  <c r="CC25"/>
  <c r="DD23"/>
  <c r="CE23" s="1"/>
  <c r="CC23"/>
  <c r="DD21"/>
  <c r="CE21" s="1"/>
  <c r="CC21"/>
  <c r="DD19"/>
  <c r="CE19" s="1"/>
  <c r="CC19"/>
  <c r="DD17"/>
  <c r="CE17" s="1"/>
  <c r="CC17"/>
  <c r="DD15"/>
  <c r="CE15" s="1"/>
  <c r="CC15"/>
  <c r="DD13"/>
  <c r="CE13" s="1"/>
  <c r="CC13"/>
  <c r="DD11"/>
  <c r="CE11" s="1"/>
  <c r="CC11"/>
  <c r="DD9"/>
  <c r="CC9"/>
  <c r="DI32"/>
  <c r="CH32" s="1"/>
  <c r="CF32"/>
  <c r="DI30"/>
  <c r="CH30" s="1"/>
  <c r="CF30"/>
  <c r="DI28"/>
  <c r="CH28" s="1"/>
  <c r="CF28"/>
  <c r="DI26"/>
  <c r="CH26" s="1"/>
  <c r="CF26"/>
  <c r="DI24"/>
  <c r="CH24" s="1"/>
  <c r="CF24"/>
  <c r="DI22"/>
  <c r="CH22" s="1"/>
  <c r="CF22"/>
  <c r="DI20"/>
  <c r="CH20" s="1"/>
  <c r="CF20"/>
  <c r="DI18"/>
  <c r="CH18" s="1"/>
  <c r="CF18"/>
  <c r="DI16"/>
  <c r="CH16" s="1"/>
  <c r="CF16"/>
  <c r="DI14"/>
  <c r="CH14" s="1"/>
  <c r="CF14"/>
  <c r="DI12"/>
  <c r="CH12" s="1"/>
  <c r="CF12"/>
  <c r="DI10"/>
  <c r="CH10" s="1"/>
  <c r="CF10"/>
  <c r="DI9"/>
  <c r="CF9"/>
  <c r="DN48"/>
  <c r="CI48"/>
  <c r="DN46"/>
  <c r="CI46"/>
  <c r="DN44"/>
  <c r="CI44"/>
  <c r="DN42"/>
  <c r="CI42"/>
  <c r="DN40"/>
  <c r="CI40"/>
  <c r="DN38"/>
  <c r="CI38"/>
  <c r="DN36"/>
  <c r="CI36"/>
  <c r="DN34"/>
  <c r="CI34"/>
  <c r="DN32"/>
  <c r="CI32"/>
  <c r="DN28"/>
  <c r="CI28"/>
  <c r="DN24"/>
  <c r="CI24"/>
  <c r="DN20"/>
  <c r="CI20"/>
  <c r="DN16"/>
  <c r="CI16"/>
  <c r="DN12"/>
  <c r="CI12"/>
  <c r="CT50"/>
  <c r="BY50" s="1"/>
  <c r="CT48"/>
  <c r="BY48" s="1"/>
  <c r="CT46"/>
  <c r="BY46" s="1"/>
  <c r="CT44"/>
  <c r="BY44" s="1"/>
  <c r="CT42"/>
  <c r="BY42" s="1"/>
  <c r="CT40"/>
  <c r="BY40" s="1"/>
  <c r="CT38"/>
  <c r="BY38" s="1"/>
  <c r="CT36"/>
  <c r="BY36" s="1"/>
  <c r="CT34"/>
  <c r="BY34" s="1"/>
  <c r="CT32"/>
  <c r="BY32" s="1"/>
  <c r="CT30"/>
  <c r="BY30" s="1"/>
  <c r="CT28"/>
  <c r="BY28" s="1"/>
  <c r="CT26"/>
  <c r="BY26" s="1"/>
  <c r="CT24"/>
  <c r="BY24" s="1"/>
  <c r="CT22"/>
  <c r="BY22" s="1"/>
  <c r="CT20"/>
  <c r="BY20" s="1"/>
  <c r="CT18"/>
  <c r="BY18" s="1"/>
  <c r="CT16"/>
  <c r="BY16" s="1"/>
  <c r="CT14"/>
  <c r="BY14" s="1"/>
  <c r="CT12"/>
  <c r="BY12" s="1"/>
  <c r="CT10"/>
  <c r="CT8"/>
  <c r="BY8" s="1"/>
  <c r="DD51"/>
  <c r="CE51" s="1"/>
  <c r="DD49"/>
  <c r="CE49" s="1"/>
  <c r="DD47"/>
  <c r="CE47" s="1"/>
  <c r="DD45"/>
  <c r="CE45" s="1"/>
  <c r="DD43"/>
  <c r="CE43" s="1"/>
  <c r="DD41"/>
  <c r="CE41" s="1"/>
  <c r="DD39"/>
  <c r="CE39" s="1"/>
  <c r="DD37"/>
  <c r="CE37" s="1"/>
  <c r="DD35"/>
  <c r="CE35" s="1"/>
  <c r="DD33"/>
  <c r="CE33" s="1"/>
  <c r="DN50"/>
  <c r="DN30"/>
  <c r="DN26"/>
  <c r="DN22"/>
  <c r="DN18"/>
  <c r="DN14"/>
  <c r="DN10"/>
  <c r="CC7"/>
  <c r="CI7"/>
  <c r="CI50"/>
  <c r="CC47"/>
  <c r="CF46"/>
  <c r="CC43"/>
  <c r="CF42"/>
  <c r="CC39"/>
  <c r="CF38"/>
  <c r="CC35"/>
  <c r="CF34"/>
  <c r="CI30"/>
  <c r="CI22"/>
  <c r="CI14"/>
  <c r="CC51"/>
  <c r="CF50"/>
  <c r="CC49"/>
  <c r="CF48"/>
  <c r="CC45"/>
  <c r="CF44"/>
  <c r="CC41"/>
  <c r="CF40"/>
  <c r="CC37"/>
  <c r="CF36"/>
  <c r="CC33"/>
  <c r="CI26"/>
  <c r="CI18"/>
  <c r="CI10"/>
  <c r="DN51"/>
  <c r="DN49"/>
  <c r="DN47"/>
  <c r="DN45"/>
  <c r="DN43"/>
  <c r="DN41"/>
  <c r="DN39"/>
  <c r="DN37"/>
  <c r="DN35"/>
  <c r="DN33"/>
  <c r="DN31"/>
  <c r="DN29"/>
  <c r="DN27"/>
  <c r="DN25"/>
  <c r="DN23"/>
  <c r="DN21"/>
  <c r="DN19"/>
  <c r="DN17"/>
  <c r="DN15"/>
  <c r="DN13"/>
  <c r="DN11"/>
  <c r="DN9"/>
  <c r="F9" i="30" s="1"/>
  <c r="G9" s="1"/>
  <c r="DN8" i="24"/>
  <c r="DI8"/>
  <c r="CH8" s="1"/>
  <c r="DD50"/>
  <c r="CE50" s="1"/>
  <c r="DD48"/>
  <c r="CE48" s="1"/>
  <c r="DD46"/>
  <c r="CE46" s="1"/>
  <c r="DD44"/>
  <c r="CE44" s="1"/>
  <c r="DD42"/>
  <c r="CE42" s="1"/>
  <c r="DD40"/>
  <c r="CE40" s="1"/>
  <c r="DD38"/>
  <c r="CE38" s="1"/>
  <c r="DD36"/>
  <c r="CE36" s="1"/>
  <c r="DD34"/>
  <c r="CE34" s="1"/>
  <c r="DD32"/>
  <c r="CE32" s="1"/>
  <c r="DD30"/>
  <c r="CE30" s="1"/>
  <c r="DD28"/>
  <c r="CE28" s="1"/>
  <c r="DD26"/>
  <c r="CE26" s="1"/>
  <c r="DD24"/>
  <c r="CE24" s="1"/>
  <c r="DD22"/>
  <c r="CE22" s="1"/>
  <c r="DD20"/>
  <c r="CE20" s="1"/>
  <c r="DD18"/>
  <c r="CE18" s="1"/>
  <c r="DD16"/>
  <c r="CE16" s="1"/>
  <c r="DD14"/>
  <c r="CE14" s="1"/>
  <c r="DD12"/>
  <c r="CE12" s="1"/>
  <c r="DD10"/>
  <c r="CE10" s="1"/>
  <c r="DD8"/>
  <c r="CE8" s="1"/>
  <c r="CY51"/>
  <c r="CB51" s="1"/>
  <c r="CY49"/>
  <c r="CB49" s="1"/>
  <c r="CY47"/>
  <c r="CB47" s="1"/>
  <c r="CY45"/>
  <c r="CB45" s="1"/>
  <c r="CY43"/>
  <c r="CB43" s="1"/>
  <c r="CY41"/>
  <c r="CB41" s="1"/>
  <c r="CY39"/>
  <c r="CB39" s="1"/>
  <c r="CY37"/>
  <c r="CB37" s="1"/>
  <c r="CY35"/>
  <c r="CB35" s="1"/>
  <c r="CY33"/>
  <c r="CB33" s="1"/>
  <c r="CY31"/>
  <c r="CB31" s="1"/>
  <c r="CY29"/>
  <c r="CB29" s="1"/>
  <c r="CY27"/>
  <c r="CB27" s="1"/>
  <c r="CY25"/>
  <c r="CB25" s="1"/>
  <c r="CY23"/>
  <c r="CB23" s="1"/>
  <c r="CY21"/>
  <c r="CB21" s="1"/>
  <c r="CY19"/>
  <c r="CB19" s="1"/>
  <c r="CY17"/>
  <c r="CB17" s="1"/>
  <c r="CY15"/>
  <c r="CB15" s="1"/>
  <c r="CY13"/>
  <c r="CB13" s="1"/>
  <c r="CY11"/>
  <c r="CY9"/>
  <c r="CY8"/>
  <c r="CB8" s="1"/>
  <c r="L54" i="17"/>
  <c r="L53"/>
  <c r="L52"/>
  <c r="L51"/>
  <c r="L50"/>
  <c r="L49"/>
  <c r="L48"/>
  <c r="L47"/>
  <c r="T54" i="18"/>
  <c r="T53"/>
  <c r="T52"/>
  <c r="T51"/>
  <c r="T50"/>
  <c r="T49"/>
  <c r="T48"/>
  <c r="T47"/>
  <c r="T46"/>
  <c r="T45"/>
  <c r="T44"/>
  <c r="T43"/>
  <c r="T42"/>
  <c r="T41"/>
  <c r="T40"/>
  <c r="T39"/>
  <c r="T38"/>
  <c r="T37"/>
  <c r="T36"/>
  <c r="T35"/>
  <c r="T34"/>
  <c r="T33"/>
  <c r="T32"/>
  <c r="T31"/>
  <c r="T30"/>
  <c r="R54" i="19"/>
  <c r="R53"/>
  <c r="R52"/>
  <c r="R51"/>
  <c r="R50"/>
  <c r="R49"/>
  <c r="R48"/>
  <c r="R47"/>
  <c r="N54" i="20"/>
  <c r="N53"/>
  <c r="N52"/>
  <c r="N51"/>
  <c r="N50"/>
  <c r="N49"/>
  <c r="N48"/>
  <c r="N47"/>
  <c r="N46"/>
  <c r="N45"/>
  <c r="N44"/>
  <c r="N43"/>
  <c r="N42"/>
  <c r="N41"/>
  <c r="N40"/>
  <c r="N39"/>
  <c r="N38"/>
  <c r="N37"/>
  <c r="N36"/>
  <c r="N35"/>
  <c r="N34"/>
  <c r="N33"/>
  <c r="N32"/>
  <c r="N31"/>
  <c r="N30"/>
  <c r="R11" i="18"/>
  <c r="R12"/>
  <c r="R13"/>
  <c r="S13" s="1"/>
  <c r="R14"/>
  <c r="R15"/>
  <c r="R16"/>
  <c r="R17"/>
  <c r="R18"/>
  <c r="R19"/>
  <c r="R20"/>
  <c r="R21"/>
  <c r="R22"/>
  <c r="R23"/>
  <c r="R24"/>
  <c r="R25"/>
  <c r="R26"/>
  <c r="R27"/>
  <c r="R28"/>
  <c r="R29"/>
  <c r="L11" i="20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BA12" i="21"/>
  <c r="BA14"/>
  <c r="BA16"/>
  <c r="BA18"/>
  <c r="BA20"/>
  <c r="BA22"/>
  <c r="BA24"/>
  <c r="BA26"/>
  <c r="BA28"/>
  <c r="E21" i="23"/>
  <c r="I21" s="1"/>
  <c r="E20"/>
  <c r="M20" s="1"/>
  <c r="E18"/>
  <c r="M18" s="1"/>
  <c r="E17"/>
  <c r="E19"/>
  <c r="G19" s="1"/>
  <c r="E16"/>
  <c r="G16" s="1"/>
  <c r="M17"/>
  <c r="K17"/>
  <c r="I18"/>
  <c r="G20"/>
  <c r="I20"/>
  <c r="K20"/>
  <c r="I17"/>
  <c r="B11" i="10"/>
  <c r="D2" i="18"/>
  <c r="D2" i="20"/>
  <c r="D2" i="19"/>
  <c r="D2" i="17"/>
  <c r="P2" i="11"/>
  <c r="AU2"/>
  <c r="J11" i="17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K30" s="1"/>
  <c r="J31"/>
  <c r="K31" s="1"/>
  <c r="J32"/>
  <c r="K32" s="1"/>
  <c r="J33"/>
  <c r="K33" s="1"/>
  <c r="J34"/>
  <c r="K34" s="1"/>
  <c r="J35"/>
  <c r="K35" s="1"/>
  <c r="J36"/>
  <c r="K36" s="1"/>
  <c r="J37"/>
  <c r="K37" s="1"/>
  <c r="J38"/>
  <c r="K38" s="1"/>
  <c r="J39"/>
  <c r="K39" s="1"/>
  <c r="J40"/>
  <c r="K40" s="1"/>
  <c r="J41"/>
  <c r="K41" s="1"/>
  <c r="J42"/>
  <c r="K42" s="1"/>
  <c r="J43"/>
  <c r="K43" s="1"/>
  <c r="J44"/>
  <c r="K44" s="1"/>
  <c r="J45"/>
  <c r="K45" s="1"/>
  <c r="J46"/>
  <c r="K46" s="1"/>
  <c r="P11" i="19"/>
  <c r="P12"/>
  <c r="P13"/>
  <c r="P14"/>
  <c r="Q14" s="1"/>
  <c r="P15"/>
  <c r="Q15" s="1"/>
  <c r="P16"/>
  <c r="Q16" s="1"/>
  <c r="P17"/>
  <c r="P18"/>
  <c r="P19"/>
  <c r="P20"/>
  <c r="P21"/>
  <c r="P22"/>
  <c r="P23"/>
  <c r="P24"/>
  <c r="P25"/>
  <c r="P26"/>
  <c r="P27"/>
  <c r="P28"/>
  <c r="P29"/>
  <c r="P30"/>
  <c r="Q30" s="1"/>
  <c r="P31"/>
  <c r="Q31" s="1"/>
  <c r="P32"/>
  <c r="Q32" s="1"/>
  <c r="P33"/>
  <c r="Q33" s="1"/>
  <c r="P34"/>
  <c r="Q34" s="1"/>
  <c r="P35"/>
  <c r="Q35" s="1"/>
  <c r="P36"/>
  <c r="Q36" s="1"/>
  <c r="P37"/>
  <c r="Q37" s="1"/>
  <c r="P38"/>
  <c r="Q38" s="1"/>
  <c r="P39"/>
  <c r="Q39" s="1"/>
  <c r="P40"/>
  <c r="Q40" s="1"/>
  <c r="P41"/>
  <c r="Q41" s="1"/>
  <c r="P42"/>
  <c r="Q42" s="1"/>
  <c r="P43"/>
  <c r="Q43" s="1"/>
  <c r="P44"/>
  <c r="Q44" s="1"/>
  <c r="P45"/>
  <c r="Q45" s="1"/>
  <c r="P46"/>
  <c r="Q46" s="1"/>
  <c r="BA11" i="21"/>
  <c r="BA13"/>
  <c r="BA15"/>
  <c r="BA17"/>
  <c r="BA19"/>
  <c r="BA21"/>
  <c r="BA23"/>
  <c r="BA25"/>
  <c r="BA27"/>
  <c r="BA29"/>
  <c r="BA31"/>
  <c r="BB31" s="1"/>
  <c r="BC31" s="1"/>
  <c r="BA33"/>
  <c r="BB33" s="1"/>
  <c r="BC33" s="1"/>
  <c r="BA35"/>
  <c r="BB35" s="1"/>
  <c r="BC35" s="1"/>
  <c r="BA37"/>
  <c r="BB37" s="1"/>
  <c r="BC37" s="1"/>
  <c r="BA39"/>
  <c r="BB39" s="1"/>
  <c r="BD39" s="1"/>
  <c r="BA41"/>
  <c r="BB41" s="1"/>
  <c r="BD41" s="1"/>
  <c r="BA43"/>
  <c r="BB43" s="1"/>
  <c r="BD43" s="1"/>
  <c r="BA45"/>
  <c r="BB45" s="1"/>
  <c r="BC45" s="1"/>
  <c r="C2" i="11"/>
  <c r="BA8" i="21"/>
  <c r="BB14" s="1"/>
  <c r="BA10"/>
  <c r="BD47"/>
  <c r="BC47"/>
  <c r="BD49"/>
  <c r="BC49"/>
  <c r="BD51"/>
  <c r="BC51"/>
  <c r="BD53"/>
  <c r="BC53"/>
  <c r="BC30"/>
  <c r="BD30"/>
  <c r="BC32"/>
  <c r="BD32"/>
  <c r="BC34"/>
  <c r="BD34"/>
  <c r="BC36"/>
  <c r="BD36"/>
  <c r="BC38"/>
  <c r="BD38"/>
  <c r="BC40"/>
  <c r="BD40"/>
  <c r="BC42"/>
  <c r="BD42"/>
  <c r="BC44"/>
  <c r="BD44"/>
  <c r="BC46"/>
  <c r="BD46"/>
  <c r="BC48"/>
  <c r="BD48"/>
  <c r="BC50"/>
  <c r="BD50"/>
  <c r="BC52"/>
  <c r="BD52"/>
  <c r="BC54"/>
  <c r="BD54"/>
  <c r="L8" i="20"/>
  <c r="L10"/>
  <c r="R8" i="18"/>
  <c r="J8" i="17"/>
  <c r="J10"/>
  <c r="R10" i="18"/>
  <c r="P8" i="19"/>
  <c r="P10"/>
  <c r="S12" i="18"/>
  <c r="S14"/>
  <c r="S16"/>
  <c r="S11"/>
  <c r="S15"/>
  <c r="Q13" i="19"/>
  <c r="F52" i="8"/>
  <c r="F32" i="10" s="1"/>
  <c r="C7" i="8"/>
  <c r="D7"/>
  <c r="C8"/>
  <c r="D8"/>
  <c r="C9"/>
  <c r="D9"/>
  <c r="C10"/>
  <c r="D10"/>
  <c r="C11"/>
  <c r="D11"/>
  <c r="C12"/>
  <c r="D12"/>
  <c r="C13"/>
  <c r="D13"/>
  <c r="C14"/>
  <c r="D14"/>
  <c r="C15"/>
  <c r="D15"/>
  <c r="C16"/>
  <c r="D16"/>
  <c r="C17"/>
  <c r="D17"/>
  <c r="C18"/>
  <c r="D18"/>
  <c r="C19"/>
  <c r="D19"/>
  <c r="C20"/>
  <c r="D20"/>
  <c r="C21"/>
  <c r="D21"/>
  <c r="C22"/>
  <c r="D22"/>
  <c r="C23"/>
  <c r="D23"/>
  <c r="C24"/>
  <c r="D24"/>
  <c r="C25"/>
  <c r="D25"/>
  <c r="C26"/>
  <c r="D26"/>
  <c r="C27"/>
  <c r="D27"/>
  <c r="C28"/>
  <c r="D28"/>
  <c r="C29"/>
  <c r="D29"/>
  <c r="C30"/>
  <c r="D30"/>
  <c r="C31"/>
  <c r="D31"/>
  <c r="C32"/>
  <c r="D32"/>
  <c r="C33"/>
  <c r="D33"/>
  <c r="C34"/>
  <c r="D34"/>
  <c r="C35"/>
  <c r="D35"/>
  <c r="C36"/>
  <c r="D36"/>
  <c r="C37"/>
  <c r="D37"/>
  <c r="C38"/>
  <c r="D38"/>
  <c r="C39"/>
  <c r="D39"/>
  <c r="C40"/>
  <c r="D40"/>
  <c r="C41"/>
  <c r="D41"/>
  <c r="C42"/>
  <c r="D42"/>
  <c r="C43"/>
  <c r="D43"/>
  <c r="C44"/>
  <c r="D44"/>
  <c r="C45"/>
  <c r="D45"/>
  <c r="C46"/>
  <c r="D46"/>
  <c r="C47"/>
  <c r="D47"/>
  <c r="C48"/>
  <c r="D48"/>
  <c r="C49"/>
  <c r="D49"/>
  <c r="C50"/>
  <c r="D50"/>
  <c r="D6"/>
  <c r="C6"/>
  <c r="B4" i="11"/>
  <c r="B8" i="10"/>
  <c r="D5"/>
  <c r="Q12" i="19" l="1"/>
  <c r="I7" i="27"/>
  <c r="H7" i="16"/>
  <c r="E6" i="8" s="1"/>
  <c r="Y6" s="1"/>
  <c r="BD31" i="21"/>
  <c r="I8" i="16"/>
  <c r="H8"/>
  <c r="E7" i="8" s="1"/>
  <c r="O12" i="26"/>
  <c r="O11"/>
  <c r="Q11" s="1"/>
  <c r="BQ11" i="11"/>
  <c r="BB11"/>
  <c r="BR11"/>
  <c r="BC11" s="1"/>
  <c r="BB12" i="21"/>
  <c r="BD12" s="1"/>
  <c r="I7" i="16"/>
  <c r="BR10" i="11"/>
  <c r="BC10" s="1"/>
  <c r="BB10"/>
  <c r="S6" i="8"/>
  <c r="U6" s="1"/>
  <c r="J6" s="1"/>
  <c r="K12" i="17"/>
  <c r="BY10" i="24"/>
  <c r="F10" i="16"/>
  <c r="G10" s="1"/>
  <c r="BY9" i="24"/>
  <c r="F9" i="16"/>
  <c r="G9" s="1"/>
  <c r="R8" i="8"/>
  <c r="H9" i="30"/>
  <c r="I8" i="8" s="1"/>
  <c r="I9" i="30"/>
  <c r="CH9" i="24"/>
  <c r="F9" i="29"/>
  <c r="G9" s="1"/>
  <c r="CE9" i="24"/>
  <c r="F9" i="28"/>
  <c r="G9" s="1"/>
  <c r="CB11" i="24"/>
  <c r="F11" i="27"/>
  <c r="G11" s="1"/>
  <c r="CB10" i="24"/>
  <c r="F10" i="27"/>
  <c r="G10" s="1"/>
  <c r="CB9" i="24"/>
  <c r="F9" i="27"/>
  <c r="G9" s="1"/>
  <c r="BB12" i="11"/>
  <c r="BR12"/>
  <c r="BC12" s="1"/>
  <c r="BQ12"/>
  <c r="T7" i="8"/>
  <c r="U7"/>
  <c r="J7" s="1"/>
  <c r="N16"/>
  <c r="S16" s="1"/>
  <c r="I17" i="16"/>
  <c r="H17"/>
  <c r="E16" i="8" s="1"/>
  <c r="Y16" s="1"/>
  <c r="N24"/>
  <c r="S24" s="1"/>
  <c r="I25" i="16"/>
  <c r="H25"/>
  <c r="E24" i="8" s="1"/>
  <c r="Y24" s="1"/>
  <c r="N32"/>
  <c r="S32" s="1"/>
  <c r="I33" i="16"/>
  <c r="H33"/>
  <c r="E32" i="8" s="1"/>
  <c r="Y32" s="1"/>
  <c r="N40"/>
  <c r="S40" s="1"/>
  <c r="I41" i="16"/>
  <c r="H41"/>
  <c r="E40" i="8" s="1"/>
  <c r="Y40" s="1"/>
  <c r="N48"/>
  <c r="S48" s="1"/>
  <c r="I49" i="16"/>
  <c r="H49"/>
  <c r="E48" i="8" s="1"/>
  <c r="Y48" s="1"/>
  <c r="Z24"/>
  <c r="AA24" s="1"/>
  <c r="N12"/>
  <c r="S12" s="1"/>
  <c r="I13" i="16"/>
  <c r="H13"/>
  <c r="E12" i="8" s="1"/>
  <c r="Y12" s="1"/>
  <c r="N20"/>
  <c r="S20" s="1"/>
  <c r="I21" i="16"/>
  <c r="H21"/>
  <c r="E20" i="8" s="1"/>
  <c r="Y20" s="1"/>
  <c r="N28"/>
  <c r="S28" s="1"/>
  <c r="I29" i="16"/>
  <c r="H29"/>
  <c r="E28" i="8" s="1"/>
  <c r="Y28" s="1"/>
  <c r="N36"/>
  <c r="S36" s="1"/>
  <c r="I37" i="16"/>
  <c r="H37"/>
  <c r="E36" i="8" s="1"/>
  <c r="Y36" s="1"/>
  <c r="N44"/>
  <c r="S44" s="1"/>
  <c r="I45" i="16"/>
  <c r="H45"/>
  <c r="E44" i="8" s="1"/>
  <c r="Y44" s="1"/>
  <c r="H7" i="27"/>
  <c r="F6" i="8" s="1"/>
  <c r="Z6" s="1"/>
  <c r="G21" i="23"/>
  <c r="F22" s="1"/>
  <c r="AA14" i="8"/>
  <c r="AB14"/>
  <c r="AA18"/>
  <c r="AB18"/>
  <c r="AA22"/>
  <c r="AB22"/>
  <c r="AB24"/>
  <c r="AA26"/>
  <c r="AB26"/>
  <c r="AA30"/>
  <c r="AB30"/>
  <c r="AA34"/>
  <c r="AB34"/>
  <c r="AA38"/>
  <c r="AB38"/>
  <c r="AA42"/>
  <c r="AB42"/>
  <c r="AA46"/>
  <c r="AB46"/>
  <c r="AA50"/>
  <c r="AB50"/>
  <c r="Z7"/>
  <c r="Y7"/>
  <c r="AA11"/>
  <c r="AB11"/>
  <c r="AA13"/>
  <c r="AB13"/>
  <c r="AA15"/>
  <c r="AB15"/>
  <c r="AA17"/>
  <c r="AB17"/>
  <c r="AA19"/>
  <c r="AB19"/>
  <c r="AA21"/>
  <c r="AB21"/>
  <c r="AA23"/>
  <c r="AB23"/>
  <c r="AA25"/>
  <c r="AB25"/>
  <c r="AA27"/>
  <c r="AB27"/>
  <c r="AA29"/>
  <c r="AB29"/>
  <c r="AA31"/>
  <c r="AB31"/>
  <c r="AA33"/>
  <c r="AB33"/>
  <c r="AA35"/>
  <c r="AB35"/>
  <c r="AA37"/>
  <c r="AB37"/>
  <c r="AA39"/>
  <c r="AB39"/>
  <c r="AA41"/>
  <c r="AB41"/>
  <c r="AA43"/>
  <c r="AB43"/>
  <c r="AA45"/>
  <c r="AB45"/>
  <c r="AA47"/>
  <c r="AB47"/>
  <c r="AA49"/>
  <c r="AB49"/>
  <c r="BQ10" i="11"/>
  <c r="BC39" i="21"/>
  <c r="CK9" i="24"/>
  <c r="DO9"/>
  <c r="CL9" s="1"/>
  <c r="CK13"/>
  <c r="DO13"/>
  <c r="CK17"/>
  <c r="DO17"/>
  <c r="CK21"/>
  <c r="DO21"/>
  <c r="CK25"/>
  <c r="DO25"/>
  <c r="CK29"/>
  <c r="DO29"/>
  <c r="DO33"/>
  <c r="CK33"/>
  <c r="DO37"/>
  <c r="CK37"/>
  <c r="DO41"/>
  <c r="CK41"/>
  <c r="DO45"/>
  <c r="CK45"/>
  <c r="DO49"/>
  <c r="CK49"/>
  <c r="DO10"/>
  <c r="CL10" s="1"/>
  <c r="CK10"/>
  <c r="DO18"/>
  <c r="CK18"/>
  <c r="DO26"/>
  <c r="CK26"/>
  <c r="DO50"/>
  <c r="CK50"/>
  <c r="DO12"/>
  <c r="CK12"/>
  <c r="DO16"/>
  <c r="CK16"/>
  <c r="DO20"/>
  <c r="CK20"/>
  <c r="DO24"/>
  <c r="CK24"/>
  <c r="DO28"/>
  <c r="CK28"/>
  <c r="DO32"/>
  <c r="CK32"/>
  <c r="DO34"/>
  <c r="CK34"/>
  <c r="DO36"/>
  <c r="CK36"/>
  <c r="DO38"/>
  <c r="CK38"/>
  <c r="DO40"/>
  <c r="CK40"/>
  <c r="DO42"/>
  <c r="CK42"/>
  <c r="DO44"/>
  <c r="CK44"/>
  <c r="DO46"/>
  <c r="CK46"/>
  <c r="DO48"/>
  <c r="CK48"/>
  <c r="DQ7"/>
  <c r="CM7" s="1"/>
  <c r="DP7"/>
  <c r="DO8"/>
  <c r="CK8"/>
  <c r="CK11"/>
  <c r="DO11"/>
  <c r="CL11" s="1"/>
  <c r="CK15"/>
  <c r="DO15"/>
  <c r="CK19"/>
  <c r="DO19"/>
  <c r="CK23"/>
  <c r="DO23"/>
  <c r="CK27"/>
  <c r="DO27"/>
  <c r="CK31"/>
  <c r="DO31"/>
  <c r="DO35"/>
  <c r="CK35"/>
  <c r="DO39"/>
  <c r="CK39"/>
  <c r="DO43"/>
  <c r="CK43"/>
  <c r="DO47"/>
  <c r="CK47"/>
  <c r="DO51"/>
  <c r="CK51"/>
  <c r="DO14"/>
  <c r="CK14"/>
  <c r="DO22"/>
  <c r="CK22"/>
  <c r="DO30"/>
  <c r="CK30"/>
  <c r="S15" i="19"/>
  <c r="R15"/>
  <c r="U15" i="18"/>
  <c r="T15"/>
  <c r="U11"/>
  <c r="T11"/>
  <c r="S16" i="19"/>
  <c r="R16"/>
  <c r="S12"/>
  <c r="R12"/>
  <c r="U14" i="18"/>
  <c r="T14"/>
  <c r="M12" i="17"/>
  <c r="L12"/>
  <c r="S46" i="19"/>
  <c r="R46"/>
  <c r="S44"/>
  <c r="R44"/>
  <c r="S42"/>
  <c r="R42"/>
  <c r="S40"/>
  <c r="R40"/>
  <c r="S38"/>
  <c r="R38"/>
  <c r="S36"/>
  <c r="R36"/>
  <c r="S34"/>
  <c r="R34"/>
  <c r="S32"/>
  <c r="R32"/>
  <c r="S30"/>
  <c r="R30"/>
  <c r="M46" i="17"/>
  <c r="L46"/>
  <c r="M44"/>
  <c r="L44"/>
  <c r="M42"/>
  <c r="L42"/>
  <c r="M40"/>
  <c r="L40"/>
  <c r="M38"/>
  <c r="L38"/>
  <c r="M36"/>
  <c r="L36"/>
  <c r="M34"/>
  <c r="L34"/>
  <c r="M32"/>
  <c r="L32"/>
  <c r="M30"/>
  <c r="L30"/>
  <c r="S13" i="19"/>
  <c r="R13"/>
  <c r="U13" i="18"/>
  <c r="T13"/>
  <c r="S14" i="19"/>
  <c r="R14"/>
  <c r="U16" i="18"/>
  <c r="T16"/>
  <c r="U12"/>
  <c r="T12"/>
  <c r="S45" i="19"/>
  <c r="R45"/>
  <c r="S43"/>
  <c r="R43"/>
  <c r="S41"/>
  <c r="R41"/>
  <c r="S39"/>
  <c r="R39"/>
  <c r="S37"/>
  <c r="R37"/>
  <c r="S35"/>
  <c r="R35"/>
  <c r="S33"/>
  <c r="R33"/>
  <c r="S31"/>
  <c r="R31"/>
  <c r="M45" i="17"/>
  <c r="L45"/>
  <c r="M43"/>
  <c r="L43"/>
  <c r="M41"/>
  <c r="L41"/>
  <c r="M39"/>
  <c r="L39"/>
  <c r="M37"/>
  <c r="L37"/>
  <c r="M35"/>
  <c r="L35"/>
  <c r="M33"/>
  <c r="L33"/>
  <c r="M31"/>
  <c r="L31"/>
  <c r="K11"/>
  <c r="BD35" i="21"/>
  <c r="Q10" i="19"/>
  <c r="BC43" i="21"/>
  <c r="BD45"/>
  <c r="BC41"/>
  <c r="BD37"/>
  <c r="K18" i="23"/>
  <c r="G18"/>
  <c r="BB13" i="21"/>
  <c r="BC13" s="1"/>
  <c r="BB27"/>
  <c r="BB23"/>
  <c r="BB19"/>
  <c r="Q29" i="19"/>
  <c r="Q27"/>
  <c r="Q25"/>
  <c r="Q23"/>
  <c r="Q21"/>
  <c r="Q19"/>
  <c r="Q17"/>
  <c r="Q11"/>
  <c r="K29" i="17"/>
  <c r="K27"/>
  <c r="K25"/>
  <c r="K23"/>
  <c r="K21"/>
  <c r="K19"/>
  <c r="K17"/>
  <c r="K15"/>
  <c r="BB28" i="21"/>
  <c r="BB24"/>
  <c r="BB20"/>
  <c r="M28" i="20"/>
  <c r="M26"/>
  <c r="M24"/>
  <c r="M22"/>
  <c r="M20"/>
  <c r="M18"/>
  <c r="M16"/>
  <c r="M14"/>
  <c r="M12"/>
  <c r="S29" i="18"/>
  <c r="S27"/>
  <c r="S25"/>
  <c r="S23"/>
  <c r="S21"/>
  <c r="S19"/>
  <c r="S17"/>
  <c r="BB29" i="21"/>
  <c r="BB25"/>
  <c r="BC25" s="1"/>
  <c r="BB21"/>
  <c r="BB17"/>
  <c r="Q28" i="19"/>
  <c r="Q26"/>
  <c r="Q24"/>
  <c r="Q22"/>
  <c r="Q20"/>
  <c r="Q18"/>
  <c r="K28" i="17"/>
  <c r="K26"/>
  <c r="K24"/>
  <c r="K22"/>
  <c r="K20"/>
  <c r="K18"/>
  <c r="BB26" i="21"/>
  <c r="BB22"/>
  <c r="BB18"/>
  <c r="M29" i="20"/>
  <c r="M27"/>
  <c r="M25"/>
  <c r="M23"/>
  <c r="M21"/>
  <c r="M19"/>
  <c r="M17"/>
  <c r="M15"/>
  <c r="M13"/>
  <c r="M11"/>
  <c r="S28" i="18"/>
  <c r="S26"/>
  <c r="S24"/>
  <c r="S22"/>
  <c r="S20"/>
  <c r="S18"/>
  <c r="K21" i="23"/>
  <c r="M21"/>
  <c r="M16"/>
  <c r="I16"/>
  <c r="K16"/>
  <c r="M19"/>
  <c r="K19"/>
  <c r="I19"/>
  <c r="G17"/>
  <c r="BD33" i="21"/>
  <c r="BC12"/>
  <c r="K10" i="17"/>
  <c r="BB16" i="21"/>
  <c r="BD14"/>
  <c r="BC14"/>
  <c r="BB15"/>
  <c r="BB11"/>
  <c r="BB10"/>
  <c r="S10" i="18"/>
  <c r="M10" i="20"/>
  <c r="K13" i="17"/>
  <c r="K14"/>
  <c r="K16"/>
  <c r="D2" i="13"/>
  <c r="C7" i="10"/>
  <c r="Q12" i="26" l="1"/>
  <c r="P12"/>
  <c r="P11"/>
  <c r="T6" i="8"/>
  <c r="Z40"/>
  <c r="N9"/>
  <c r="H10" i="16"/>
  <c r="E9" i="8" s="1"/>
  <c r="Y9" s="1"/>
  <c r="I10" i="16"/>
  <c r="N8" i="8"/>
  <c r="H9" i="16"/>
  <c r="E8" i="8" s="1"/>
  <c r="I9" i="16"/>
  <c r="I9" i="29"/>
  <c r="Q8" i="8"/>
  <c r="H9" i="29"/>
  <c r="H8" i="8" s="1"/>
  <c r="P8"/>
  <c r="H9" i="28"/>
  <c r="G8" i="8" s="1"/>
  <c r="I9" i="28"/>
  <c r="O10" i="8"/>
  <c r="S10" s="1"/>
  <c r="I11" i="27"/>
  <c r="H11"/>
  <c r="F10" i="8" s="1"/>
  <c r="Z10" s="1"/>
  <c r="H10" i="27"/>
  <c r="F9" i="8" s="1"/>
  <c r="Z9" s="1"/>
  <c r="I10" i="27"/>
  <c r="O9" i="8"/>
  <c r="S9" s="1"/>
  <c r="O8"/>
  <c r="H9" i="27"/>
  <c r="F8" i="8" s="1"/>
  <c r="I9" i="27"/>
  <c r="Z16" i="8"/>
  <c r="Z36"/>
  <c r="Z20"/>
  <c r="T36"/>
  <c r="U36"/>
  <c r="J36" s="1"/>
  <c r="T20"/>
  <c r="U20"/>
  <c r="J20" s="1"/>
  <c r="T40"/>
  <c r="U40"/>
  <c r="J40" s="1"/>
  <c r="T24"/>
  <c r="U24"/>
  <c r="J24" s="1"/>
  <c r="Z48"/>
  <c r="Z32"/>
  <c r="Z12"/>
  <c r="T44"/>
  <c r="U44"/>
  <c r="J44" s="1"/>
  <c r="T28"/>
  <c r="U28"/>
  <c r="J28" s="1"/>
  <c r="T12"/>
  <c r="U12"/>
  <c r="J12" s="1"/>
  <c r="T48"/>
  <c r="U48"/>
  <c r="J48" s="1"/>
  <c r="T32"/>
  <c r="U32"/>
  <c r="J32" s="1"/>
  <c r="T16"/>
  <c r="U16"/>
  <c r="J16" s="1"/>
  <c r="Z44"/>
  <c r="Z28"/>
  <c r="AB6"/>
  <c r="AA6"/>
  <c r="AA7"/>
  <c r="AB7"/>
  <c r="DP30" i="24"/>
  <c r="DQ30"/>
  <c r="CM30" s="1"/>
  <c r="DP22"/>
  <c r="DQ22"/>
  <c r="CM22" s="1"/>
  <c r="DP14"/>
  <c r="DQ14"/>
  <c r="CM14" s="1"/>
  <c r="DP51"/>
  <c r="DQ51"/>
  <c r="CM51" s="1"/>
  <c r="DP47"/>
  <c r="DQ47"/>
  <c r="CM47" s="1"/>
  <c r="DP43"/>
  <c r="DQ43"/>
  <c r="CM43" s="1"/>
  <c r="DP39"/>
  <c r="DQ39"/>
  <c r="CM39" s="1"/>
  <c r="DP35"/>
  <c r="DQ35"/>
  <c r="CM35" s="1"/>
  <c r="DP8"/>
  <c r="DQ8"/>
  <c r="CM8" s="1"/>
  <c r="DP48"/>
  <c r="DQ48"/>
  <c r="CM48" s="1"/>
  <c r="DP46"/>
  <c r="DQ46"/>
  <c r="CM46" s="1"/>
  <c r="DP44"/>
  <c r="DQ44"/>
  <c r="CM44" s="1"/>
  <c r="DP42"/>
  <c r="DQ42"/>
  <c r="CM42" s="1"/>
  <c r="DP40"/>
  <c r="DQ40"/>
  <c r="CM40" s="1"/>
  <c r="DP38"/>
  <c r="DQ38"/>
  <c r="CM38" s="1"/>
  <c r="DP36"/>
  <c r="DQ36"/>
  <c r="CM36" s="1"/>
  <c r="DP34"/>
  <c r="DQ34"/>
  <c r="CM34" s="1"/>
  <c r="DP32"/>
  <c r="DQ32"/>
  <c r="CM32" s="1"/>
  <c r="DP28"/>
  <c r="DQ28"/>
  <c r="CM28" s="1"/>
  <c r="DP24"/>
  <c r="DQ24"/>
  <c r="CM24" s="1"/>
  <c r="DP20"/>
  <c r="DQ20"/>
  <c r="CM20" s="1"/>
  <c r="DP16"/>
  <c r="DQ16"/>
  <c r="CM16" s="1"/>
  <c r="DP12"/>
  <c r="DQ12"/>
  <c r="CM12" s="1"/>
  <c r="DP50"/>
  <c r="DQ50"/>
  <c r="CM50" s="1"/>
  <c r="DP26"/>
  <c r="DQ26"/>
  <c r="CM26" s="1"/>
  <c r="DP18"/>
  <c r="DQ18"/>
  <c r="CM18" s="1"/>
  <c r="DP10"/>
  <c r="DQ10"/>
  <c r="CM10" s="1"/>
  <c r="DP49"/>
  <c r="DQ49"/>
  <c r="CM49" s="1"/>
  <c r="DP45"/>
  <c r="DQ45"/>
  <c r="CM45" s="1"/>
  <c r="DP41"/>
  <c r="DQ41"/>
  <c r="CM41" s="1"/>
  <c r="DP37"/>
  <c r="DQ37"/>
  <c r="CM37" s="1"/>
  <c r="DP33"/>
  <c r="DQ33"/>
  <c r="CM33" s="1"/>
  <c r="DP31"/>
  <c r="DQ31"/>
  <c r="CM31" s="1"/>
  <c r="DP27"/>
  <c r="DQ27"/>
  <c r="CM27" s="1"/>
  <c r="DP23"/>
  <c r="DQ23"/>
  <c r="CM23" s="1"/>
  <c r="DP19"/>
  <c r="DQ19"/>
  <c r="CM19" s="1"/>
  <c r="DP15"/>
  <c r="DQ15"/>
  <c r="CM15" s="1"/>
  <c r="DP11"/>
  <c r="DQ11"/>
  <c r="CM11" s="1"/>
  <c r="DP29"/>
  <c r="DQ29"/>
  <c r="CM29" s="1"/>
  <c r="DP25"/>
  <c r="DQ25"/>
  <c r="CM25" s="1"/>
  <c r="DP21"/>
  <c r="DQ21"/>
  <c r="CM21" s="1"/>
  <c r="DP17"/>
  <c r="DQ17"/>
  <c r="CM17" s="1"/>
  <c r="DP13"/>
  <c r="DQ13"/>
  <c r="CM13" s="1"/>
  <c r="DP9"/>
  <c r="DQ9"/>
  <c r="CM9" s="1"/>
  <c r="BD13" i="21"/>
  <c r="M16" i="17"/>
  <c r="L16"/>
  <c r="N10" i="20"/>
  <c r="O10"/>
  <c r="U18" i="18"/>
  <c r="T18"/>
  <c r="O11" i="20"/>
  <c r="N11"/>
  <c r="O19"/>
  <c r="N19"/>
  <c r="O27"/>
  <c r="N27"/>
  <c r="M24" i="17"/>
  <c r="L24"/>
  <c r="S20" i="19"/>
  <c r="R20"/>
  <c r="S24"/>
  <c r="R24"/>
  <c r="U17" i="18"/>
  <c r="T17"/>
  <c r="U21"/>
  <c r="T21"/>
  <c r="U25"/>
  <c r="T25"/>
  <c r="U29"/>
  <c r="T29"/>
  <c r="O14" i="20"/>
  <c r="N14"/>
  <c r="O18"/>
  <c r="N18"/>
  <c r="O22"/>
  <c r="N22"/>
  <c r="O26"/>
  <c r="N26"/>
  <c r="M17" i="17"/>
  <c r="L17"/>
  <c r="M21"/>
  <c r="L21"/>
  <c r="M25"/>
  <c r="L25"/>
  <c r="M29"/>
  <c r="L29"/>
  <c r="S17" i="19"/>
  <c r="R17"/>
  <c r="S21"/>
  <c r="R21"/>
  <c r="S25"/>
  <c r="R25"/>
  <c r="S29"/>
  <c r="R29"/>
  <c r="R10"/>
  <c r="S10"/>
  <c r="M14" i="17"/>
  <c r="L14"/>
  <c r="U22" i="18"/>
  <c r="T22"/>
  <c r="U26"/>
  <c r="T26"/>
  <c r="O15" i="20"/>
  <c r="N15"/>
  <c r="O23"/>
  <c r="N23"/>
  <c r="M20" i="17"/>
  <c r="L20"/>
  <c r="M28"/>
  <c r="L28"/>
  <c r="S28" i="19"/>
  <c r="R28"/>
  <c r="M13" i="17"/>
  <c r="L13"/>
  <c r="T10" i="18"/>
  <c r="U10"/>
  <c r="L10" i="17"/>
  <c r="M10"/>
  <c r="U20" i="18"/>
  <c r="T20"/>
  <c r="U24"/>
  <c r="T24"/>
  <c r="U28"/>
  <c r="T28"/>
  <c r="O13" i="20"/>
  <c r="N13"/>
  <c r="O17"/>
  <c r="N17"/>
  <c r="O21"/>
  <c r="N21"/>
  <c r="O25"/>
  <c r="N25"/>
  <c r="O29"/>
  <c r="N29"/>
  <c r="M18" i="17"/>
  <c r="L18"/>
  <c r="M22"/>
  <c r="L22"/>
  <c r="M26"/>
  <c r="L26"/>
  <c r="S18" i="19"/>
  <c r="R18"/>
  <c r="S22"/>
  <c r="R22"/>
  <c r="S26"/>
  <c r="R26"/>
  <c r="U19" i="18"/>
  <c r="T19"/>
  <c r="U23"/>
  <c r="T23"/>
  <c r="U27"/>
  <c r="T27"/>
  <c r="O12" i="20"/>
  <c r="N12"/>
  <c r="O16"/>
  <c r="N16"/>
  <c r="O20"/>
  <c r="N20"/>
  <c r="O24"/>
  <c r="N24"/>
  <c r="O28"/>
  <c r="N28"/>
  <c r="M15" i="17"/>
  <c r="L15"/>
  <c r="M19"/>
  <c r="L19"/>
  <c r="M23"/>
  <c r="L23"/>
  <c r="M27"/>
  <c r="L27"/>
  <c r="S11" i="19"/>
  <c r="R11"/>
  <c r="S19"/>
  <c r="R19"/>
  <c r="S23"/>
  <c r="R23"/>
  <c r="S27"/>
  <c r="R27"/>
  <c r="M11" i="17"/>
  <c r="L11"/>
  <c r="BD25" i="21"/>
  <c r="BD18"/>
  <c r="BC18"/>
  <c r="BD26"/>
  <c r="BC26"/>
  <c r="BC21"/>
  <c r="BD21"/>
  <c r="BC29"/>
  <c r="BD29"/>
  <c r="BD20"/>
  <c r="BC20"/>
  <c r="BD28"/>
  <c r="BC28"/>
  <c r="BC23"/>
  <c r="BD23"/>
  <c r="BD22"/>
  <c r="BC22"/>
  <c r="BC17"/>
  <c r="BD17"/>
  <c r="BD24"/>
  <c r="BC24"/>
  <c r="BC19"/>
  <c r="BD19"/>
  <c r="BC27"/>
  <c r="BD27"/>
  <c r="BD16"/>
  <c r="BC16"/>
  <c r="BD10"/>
  <c r="BC10"/>
  <c r="BC15"/>
  <c r="BD15"/>
  <c r="BC11"/>
  <c r="BD11"/>
  <c r="AA40" i="8" l="1"/>
  <c r="AB40"/>
  <c r="S8"/>
  <c r="U8" s="1"/>
  <c r="J8" s="1"/>
  <c r="Y8"/>
  <c r="Z8"/>
  <c r="AA8" s="1"/>
  <c r="AA10"/>
  <c r="AB10"/>
  <c r="T10"/>
  <c r="U10"/>
  <c r="J10" s="1"/>
  <c r="T9"/>
  <c r="U9"/>
  <c r="J9" s="1"/>
  <c r="AA9"/>
  <c r="AB9"/>
  <c r="AB20"/>
  <c r="AA20"/>
  <c r="AB16"/>
  <c r="AA16"/>
  <c r="AB36"/>
  <c r="AA36"/>
  <c r="AA28"/>
  <c r="AB28"/>
  <c r="AA12"/>
  <c r="AB12"/>
  <c r="AA48"/>
  <c r="AB48"/>
  <c r="AA44"/>
  <c r="AB44"/>
  <c r="AA32"/>
  <c r="AB32"/>
  <c r="F20" i="10"/>
  <c r="T8" i="8" l="1"/>
  <c r="AB8"/>
  <c r="L16" i="10"/>
  <c r="J16"/>
  <c r="H16"/>
  <c r="F16"/>
  <c r="L25" l="1"/>
  <c r="H25"/>
  <c r="F25"/>
  <c r="J25"/>
  <c r="E16"/>
  <c r="G16" s="1"/>
  <c r="L20"/>
  <c r="J20"/>
  <c r="H20"/>
  <c r="L19"/>
  <c r="J19"/>
  <c r="H19"/>
  <c r="F19"/>
  <c r="L18"/>
  <c r="J18"/>
  <c r="H18"/>
  <c r="F18"/>
  <c r="L17"/>
  <c r="J17"/>
  <c r="H17"/>
  <c r="F17"/>
  <c r="M16" l="1"/>
  <c r="K16"/>
  <c r="I16"/>
  <c r="E20"/>
  <c r="G20" s="1"/>
  <c r="E19"/>
  <c r="G19" s="1"/>
  <c r="E18"/>
  <c r="G18" s="1"/>
  <c r="E17"/>
  <c r="G17" s="1"/>
  <c r="I18" l="1"/>
  <c r="E25"/>
  <c r="F26" s="1"/>
  <c r="M20"/>
  <c r="K20"/>
  <c r="I20"/>
  <c r="M19"/>
  <c r="K19"/>
  <c r="I19"/>
  <c r="M18"/>
  <c r="K18"/>
  <c r="M17"/>
  <c r="K17"/>
  <c r="I17"/>
  <c r="M25" l="1"/>
  <c r="K25"/>
  <c r="G25"/>
  <c r="I25"/>
</calcChain>
</file>

<file path=xl/sharedStrings.xml><?xml version="1.0" encoding="utf-8"?>
<sst xmlns="http://schemas.openxmlformats.org/spreadsheetml/2006/main" count="1082" uniqueCount="477">
  <si>
    <t>ที่</t>
  </si>
  <si>
    <t>ชื่อ - สกุล</t>
  </si>
  <si>
    <t>ระดับคุณภาพ</t>
  </si>
  <si>
    <t>เลขประจำตัวนักเรียน</t>
  </si>
  <si>
    <t>ลงชื่อ</t>
  </si>
  <si>
    <t>สมรรถนะที่สำคัญของผู้เรียนทั้ง 5 ด้าน</t>
  </si>
  <si>
    <t>1.ความสามารถในการสื่อสาร</t>
  </si>
  <si>
    <t>2.ความสามารถในการคิด</t>
  </si>
  <si>
    <t>3.ความสามารถในการแก้ปัญหา</t>
  </si>
  <si>
    <t>4.ความสามารถในการใช้ทักษะชีวิต</t>
  </si>
  <si>
    <t>ปีการศึกษา</t>
  </si>
  <si>
    <t>ส่วนราชการ</t>
  </si>
  <si>
    <t>วันที่</t>
  </si>
  <si>
    <t>เรื่อง</t>
  </si>
  <si>
    <t>ตำแหน่ง</t>
  </si>
  <si>
    <t>สมรรถนะของนักเรียน</t>
  </si>
  <si>
    <t>5.ความสามารถในการใช้เทคโนโลยี</t>
  </si>
  <si>
    <t>รวม</t>
  </si>
  <si>
    <t>ร้อยละของนักเรียนที่ได้ผลประเมินระดับดีขึ้นไป</t>
  </si>
  <si>
    <t>พอใช้ (1)</t>
  </si>
  <si>
    <t>จำนวนนักเรียนที่ได้ระดับผลการประเมิน</t>
  </si>
  <si>
    <t>ปรับปรุง(0)</t>
  </si>
  <si>
    <t>ร้อยละ</t>
  </si>
  <si>
    <t>จำนวนนักเรียน
(คน)</t>
  </si>
  <si>
    <t>ดี 
(2)</t>
  </si>
  <si>
    <t xml:space="preserve">           จึงเรียนมาเพื่อทราบ</t>
  </si>
  <si>
    <t>จึงขอรายงานผลการประเมินตามรายละเอียดดังนี้</t>
  </si>
  <si>
    <t>แบบสรุปผลการประเมินสมรรถนะที่สำคัญของผู้เรียนตามหลักสูตรแกนกลางการศึกษาขั้นพื้นฐาน</t>
  </si>
  <si>
    <t>ดีเยี่ยม (3)</t>
  </si>
  <si>
    <t>ข้อมูลพื้นฐาน</t>
  </si>
  <si>
    <t>สังกัด</t>
  </si>
  <si>
    <t>ชื่อสถานศึกษา</t>
  </si>
  <si>
    <t>ระดับชั้น</t>
  </si>
  <si>
    <t>ชื่อครูประจำชั้น</t>
  </si>
  <si>
    <t xml:space="preserve"> /</t>
  </si>
  <si>
    <t>ผู้พัฒนาโปรแกรม : นายสุภีร์ สีพาย   086-2516021
                      http://madoodadi.wordpress.com/</t>
  </si>
  <si>
    <t>ครูประจำชั้น</t>
  </si>
  <si>
    <t xml:space="preserve">ชั้นประถมศึกษาปีที่ 1 </t>
  </si>
  <si>
    <t>ชั้นประถมศึกษาปีที่ 2</t>
  </si>
  <si>
    <t>ชั้นประถมศึกษาปีที่ 3</t>
  </si>
  <si>
    <t>ชั้นประถมศึกษาปีที่ 4</t>
  </si>
  <si>
    <t>ชั้นประถมศึกษาปีที่ 5</t>
  </si>
  <si>
    <t>ชั้นประถมศึกษาปีที่ 6</t>
  </si>
  <si>
    <t>ชั้นมัธยมศึกษาปีที่ 1</t>
  </si>
  <si>
    <t>ชั้นมัธยมศึกษาปีที่ 2</t>
  </si>
  <si>
    <t>ชั้นมัธยมศึกษาปีที่ 3</t>
  </si>
  <si>
    <t>แบบบันทึกการประเมินสมรรถนะที่สำคัญของผู้เรียนตามหลักสูตรแกนกลางการศึกษาขั้นพื้นฐาน</t>
  </si>
  <si>
    <r>
      <t xml:space="preserve">                                                                                      </t>
    </r>
    <r>
      <rPr>
        <sz val="14"/>
        <color theme="1"/>
        <rFont val="TH SarabunPSK"/>
        <family val="2"/>
      </rPr>
      <t xml:space="preserve">         </t>
    </r>
  </si>
  <si>
    <r>
      <t>คำชี้แจง :</t>
    </r>
    <r>
      <rPr>
        <sz val="16"/>
        <color theme="1"/>
        <rFont val="TH SarabunPSK"/>
        <family val="2"/>
      </rPr>
      <t xml:space="preserve"> ให้ </t>
    </r>
    <r>
      <rPr>
        <b/>
        <sz val="16"/>
        <color theme="1"/>
        <rFont val="TH SarabunPSK"/>
        <family val="2"/>
      </rPr>
      <t>ผู้สอน</t>
    </r>
    <r>
      <rPr>
        <sz val="16"/>
        <color theme="1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6"/>
        <color theme="1"/>
        <rFont val="Wingdings"/>
        <charset val="2"/>
      </rPr>
      <t>ü</t>
    </r>
    <r>
      <rPr>
        <sz val="16"/>
        <color theme="1"/>
        <rFont val="TH SarabunPSK"/>
        <family val="2"/>
      </rPr>
      <t xml:space="preserve"> ลงในช่องที่ตรงกับระดับคุณภาพ</t>
    </r>
  </si>
  <si>
    <t>สมรรถนะด้าน</t>
  </si>
  <si>
    <t>รายการประเมิน</t>
  </si>
  <si>
    <t>ดีเยี่ยม</t>
  </si>
  <si>
    <t>ดี</t>
  </si>
  <si>
    <t>พอใช้</t>
  </si>
  <si>
    <t>ปรับปรุง</t>
  </si>
  <si>
    <t>สรุปผลการประเมิน</t>
  </si>
  <si>
    <r>
      <t>o</t>
    </r>
    <r>
      <rPr>
        <sz val="14"/>
        <color theme="1"/>
        <rFont val="TH SarabunPSK"/>
        <family val="2"/>
      </rPr>
      <t xml:space="preserve"> ดีเยี่ยม</t>
    </r>
  </si>
  <si>
    <r>
      <t>o</t>
    </r>
    <r>
      <rPr>
        <sz val="14"/>
        <color theme="1"/>
        <rFont val="TH SarabunPSK"/>
        <family val="2"/>
      </rPr>
      <t xml:space="preserve"> ดี</t>
    </r>
  </si>
  <si>
    <r>
      <t>o</t>
    </r>
    <r>
      <rPr>
        <sz val="14"/>
        <color theme="1"/>
        <rFont val="TH SarabunPSK"/>
        <family val="2"/>
      </rPr>
      <t xml:space="preserve"> พอใช้</t>
    </r>
  </si>
  <si>
    <r>
      <t>o</t>
    </r>
    <r>
      <rPr>
        <sz val="14"/>
        <color theme="1"/>
        <rFont val="TH SarabunPSK"/>
        <family val="2"/>
      </rPr>
      <t xml:space="preserve"> ปรับปรุง</t>
    </r>
  </si>
  <si>
    <t>1.3 ใช้วิธีการสื่อสารที่เหมาะสม มีประสิทธิภาพ</t>
  </si>
  <si>
    <t>1.4 เจรจาต่อรอง เพื่อขจัดและลดปัญหาความขัดแย้งต่าง ๆ ได้</t>
  </si>
  <si>
    <t>1.5 เลือกรับและไม่รับข้อมูลข่าวสารด้วยเหตุผลและถูกต้อง</t>
  </si>
  <si>
    <t>3.2 ใช้เหตุผลในการแก้ปัญหา</t>
  </si>
  <si>
    <t>3.3 เข้าใจความสัมพันธ์และการเปลี่ยนแปลงในสังคม</t>
  </si>
  <si>
    <t>3.5 สามารถตัดสินใจได้เหมาะสมตามวัย</t>
  </si>
  <si>
    <t>4.2 สามารถทำงานกลุ่มร่วมกับผู้อื่นได้</t>
  </si>
  <si>
    <t>4.3 นำความรู้ที่ได้ไปใช้ประโยชน์ในชีวิตประจำวัน</t>
  </si>
  <si>
    <t>4.4 จัดการปัญหาและความขัดแย้งได้เหมาะสม</t>
  </si>
  <si>
    <t>4.5 หลีกเลี่ยงพฤติกรรมไม่พึงประสงค์ที่ส่งผลกระทบต่อตนเอง</t>
  </si>
  <si>
    <t>สรุปผลการประเมินสมรรถนะทั้ง 5 ด้าน อยู่ในระดับคุณภาพ</t>
  </si>
  <si>
    <r>
      <t>o</t>
    </r>
    <r>
      <rPr>
        <sz val="16"/>
        <color theme="1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ดีเยี่ยม</t>
    </r>
  </si>
  <si>
    <r>
      <t>o</t>
    </r>
    <r>
      <rPr>
        <sz val="16"/>
        <color theme="1"/>
        <rFont val="TH SarabunPSK"/>
        <family val="2"/>
      </rPr>
      <t xml:space="preserve"> ดี</t>
    </r>
  </si>
  <si>
    <r>
      <t>o</t>
    </r>
    <r>
      <rPr>
        <sz val="16"/>
        <color theme="1"/>
        <rFont val="TH SarabunPSK"/>
        <family val="2"/>
      </rPr>
      <t xml:space="preserve"> พอใช้</t>
    </r>
  </si>
  <si>
    <r>
      <t>o</t>
    </r>
    <r>
      <rPr>
        <sz val="16"/>
        <color theme="1"/>
        <rFont val="TH SarabunPSK"/>
        <family val="2"/>
      </rPr>
      <t xml:space="preserve"> ปรับปรุง</t>
    </r>
  </si>
  <si>
    <t>ข้อเสนอแนะ</t>
  </si>
  <si>
    <t>(........................................................)</t>
  </si>
  <si>
    <t>เกณฑ์การให้คะแนนระดับคุณภาพ</t>
  </si>
  <si>
    <t>หมายถึง  พฤติกรรมที่ปฏิบัตินั้นชัดเจนและสม่ำเสมอ</t>
  </si>
  <si>
    <t>ให้ระดับ  3  คะแนน</t>
  </si>
  <si>
    <t xml:space="preserve">หมายถึง  พฤติกรรมที่ปฏิบัตินั้นชัดเจนและบ่อยครั้ง </t>
  </si>
  <si>
    <t>ให้ระดับ  2  คะแนน</t>
  </si>
  <si>
    <t xml:space="preserve">หมายถึง  พฤติกรรมที่ปฏิบัติบางครั้ง            </t>
  </si>
  <si>
    <t>ให้ระดับ  1  คะแนน</t>
  </si>
  <si>
    <t xml:space="preserve">หมายถึง  ไม่เคยปฏิบัติพฤติกรรมนั้นเลย                   </t>
  </si>
  <si>
    <t xml:space="preserve">ให้ระดับ  0  คะแนน            </t>
  </si>
  <si>
    <r>
      <t xml:space="preserve">เกณฑ์การสรุปผล </t>
    </r>
    <r>
      <rPr>
        <sz val="14"/>
        <color theme="1"/>
        <rFont val="TH SarabunPSK"/>
        <family val="2"/>
      </rPr>
      <t xml:space="preserve">ใช้หลักการหาค่ากลางแบบฐานนิยม </t>
    </r>
    <r>
      <rPr>
        <sz val="11"/>
        <color theme="1"/>
        <rFont val="TH SarabunPSK"/>
        <family val="2"/>
      </rPr>
      <t>(MODE)</t>
    </r>
  </si>
  <si>
    <t xml:space="preserve">   1.1 มีความสามารถในการรับ-ส่งสาร</t>
  </si>
  <si>
    <t>(3)</t>
  </si>
  <si>
    <t>(2)</t>
  </si>
  <si>
    <t>(1)</t>
  </si>
  <si>
    <t xml:space="preserve">   2.1 มีความสามารถในการคิดวิเคราะห์ สังเคราะห์</t>
  </si>
  <si>
    <t xml:space="preserve">   2.2 มีทักษะในการคิดนอกกรอบอย่างสร้างสรรค์</t>
  </si>
  <si>
    <t xml:space="preserve">   2.3 สามารถคิดอย่างมีวิจารณญาณ</t>
  </si>
  <si>
    <t xml:space="preserve">   2.4 มีความสามารถในการสร้างองค์ความรู้</t>
  </si>
  <si>
    <t xml:space="preserve">   2.5 ตัดสินใจแก้ปัญหาเกี่ยวกับตนเองได้อย่างเหมาะสม</t>
  </si>
  <si>
    <t xml:space="preserve">   3.1 สามารถแก้ปัญหาและอุปสรรคต่าง ๆ ที่เผชิญได้</t>
  </si>
  <si>
    <t>1.2 มีความสามารถในการถ่ายทอดความรู้ ความคิด ความ</t>
  </si>
  <si>
    <t xml:space="preserve">    เข้าใจของตนเอง  โดยใช้ภาษาอย่างเหมาะสม</t>
  </si>
  <si>
    <t>3.4 แสวงหาความรู้ ประยุกต์ควมรู้มาใช้ในการป้องกันและ</t>
  </si>
  <si>
    <t xml:space="preserve">    แก้ไขปัญหา</t>
  </si>
  <si>
    <t xml:space="preserve">   4.1 เรียนรู้ด้วยตนเองได้เหมาะสมตามวัย</t>
  </si>
  <si>
    <t>ชื่อ-สกุล เด็กชาย/เด็กหญิง ....................................................................................................... เลขที่............................</t>
  </si>
  <si>
    <r>
      <rPr>
        <b/>
        <sz val="14"/>
        <color theme="1"/>
        <rFont val="TH SarabunPSK"/>
        <family val="2"/>
      </rPr>
      <t>ดีเยี่ยม</t>
    </r>
    <r>
      <rPr>
        <sz val="14"/>
        <color theme="1"/>
        <rFont val="TH SarabunPSK"/>
        <family val="2"/>
      </rPr>
      <t xml:space="preserve">               </t>
    </r>
  </si>
  <si>
    <r>
      <rPr>
        <b/>
        <sz val="14"/>
        <color theme="1"/>
        <rFont val="TH SarabunPSK"/>
        <family val="2"/>
      </rPr>
      <t>ดี</t>
    </r>
    <r>
      <rPr>
        <sz val="14"/>
        <color theme="1"/>
        <rFont val="TH SarabunPSK"/>
        <family val="2"/>
      </rPr>
      <t xml:space="preserve">                     </t>
    </r>
  </si>
  <si>
    <r>
      <rPr>
        <b/>
        <sz val="14"/>
        <color theme="1"/>
        <rFont val="TH SarabunPSK"/>
        <family val="2"/>
      </rPr>
      <t xml:space="preserve">พอใช้ </t>
    </r>
    <r>
      <rPr>
        <sz val="14"/>
        <color theme="1"/>
        <rFont val="TH SarabunPSK"/>
        <family val="2"/>
      </rPr>
      <t xml:space="preserve">              </t>
    </r>
  </si>
  <si>
    <r>
      <t>ต้อง</t>
    </r>
    <r>
      <rPr>
        <b/>
        <sz val="14"/>
        <color theme="1"/>
        <rFont val="TH SarabunPSK"/>
        <family val="2"/>
      </rPr>
      <t>ปรับปรุง</t>
    </r>
    <r>
      <rPr>
        <sz val="14"/>
        <color theme="1"/>
        <rFont val="TH SarabunPSK"/>
        <family val="2"/>
      </rPr>
      <t xml:space="preserve">    </t>
    </r>
  </si>
  <si>
    <t xml:space="preserve">  5.1 เลือกและใช้เทคโนโลยีได้เหมาะสมตามวัย</t>
  </si>
  <si>
    <t xml:space="preserve">  5.2 มีทักษะกระบวนการทางเทคโนโลยี</t>
  </si>
  <si>
    <t xml:space="preserve">  5.3 สามารถนำเทคโนโลยีไปใช้พัฒนาตนเอง</t>
  </si>
  <si>
    <t xml:space="preserve">  5.4 ใช้เทคโนโลยีในการแก้ปัญหาอย่างสร้างสรรค์</t>
  </si>
  <si>
    <t xml:space="preserve">  5.5 มีคุณธรรม จริยธรรมในการใช้เทคโนโลยี</t>
  </si>
  <si>
    <t>วัน เดือน ปี ที่ประเมิน...................................................</t>
  </si>
  <si>
    <t>ลงชื่อ.................................................................ผู้ประเมิน</t>
  </si>
  <si>
    <t>สมรรถนะ/ตัวชี้วัด/พฤติกรรมบ่งชี้</t>
  </si>
  <si>
    <t>สมรรถนะที่ 1 ความสามารถในการสื่อสาร</t>
  </si>
  <si>
    <t>ตัวบ่งชี้ที่ 1.2 พูดเจรจาต่อรอง</t>
  </si>
  <si>
    <t>ตัวบ่งชี้ที่ 1.3 เลือกรับหรือไม่รับข้อมูลข่าวสาร</t>
  </si>
  <si>
    <t>1.1.1 พูดถ่ายทอดความรู้ความเข้าใจจากสารที่อ่าน ฟัง หรือดูตามที่กำหนดได้</t>
  </si>
  <si>
    <t>1.1.3 เขียนถ่ายทอดความรู้ความเข้าใจจากสารที่อ่าน ฟัง หรือดูตามที่กำหนดได้</t>
  </si>
  <si>
    <t xml:space="preserve">   1.3.1 รับรู้ข้อมูลข่าวสารที่เป็นประโยชน์</t>
  </si>
  <si>
    <t xml:space="preserve">   1.3.2 ตัดสินใจเลือกรับหรือไม่รับข้อมูลข่าวสารได้อย่างมีเหตุผล</t>
  </si>
  <si>
    <t>ตัวบ่งชี้ที่ 1.4 เลือกใช้วิธีการสื่อสาร</t>
  </si>
  <si>
    <t>สมรรถนะที่ 2 ความสามารถในการคิด</t>
  </si>
  <si>
    <t xml:space="preserve">  ตัวชี้วัดที่ 1.1 ใช้ภาษาถ่ายทอดความรู้ ความเข้าใจ ความคิด ความรู้สึกและทัศนะ
</t>
  </si>
  <si>
    <t xml:space="preserve">                 ของตนด้วยการพูดและการเขียน</t>
  </si>
  <si>
    <t xml:space="preserve">1.1.2 พูดถ่ายทอดความคิด ความรู้สึกและทัศนะของตนจากสารที่อ่าน ฟังหรือดู 
</t>
  </si>
  <si>
    <t>1.1.4 เขียนถ่ายทอดความคิด ความรู้สึกและทัศนะของตนจากสารที่อ่าน ฟังหรือดู</t>
  </si>
  <si>
    <t xml:space="preserve">        ตามที่กำหนดได้</t>
  </si>
  <si>
    <t xml:space="preserve">   1.2.1 พูดเจรจาโน้มน้าวได้อย่างเหมาะสมตามสถานการณ์เพื่อขจัดและลดปัญหา
</t>
  </si>
  <si>
    <t xml:space="preserve">   1.2.2 พูดเจรจาต่อรองได้อย่างเหมาะสมตามสถานการณ์เพื่อขจัดและลดปัญหา</t>
  </si>
  <si>
    <t xml:space="preserve">          ความขัดแย้งต่าง ๆ</t>
  </si>
  <si>
    <t xml:space="preserve">1.4.1 เลือกใช้วิธีการสื่อสารที่มีประสิทธิภาพ โดยคำนึงถึงผลกระทบที่มีต่อตนเอง
</t>
  </si>
  <si>
    <t xml:space="preserve">       และสังคม</t>
  </si>
  <si>
    <t>ตัวชี้วัดที่ 2.1 คิดพื้นฐาน (คิดวิเคราะห์)</t>
  </si>
  <si>
    <t>2.1.1 จำแนกข้อมูล จัดหมวดหมู่ จัดลำดับความสำคัญของข้อมูลและเปรียบเทียบ</t>
  </si>
  <si>
    <t xml:space="preserve">        ข้อมูลในบริบทที่เป็นสิ่งใกล้ตัว</t>
  </si>
  <si>
    <t xml:space="preserve">   2.1.2 เชื่อมโยงความสัมพันธ์ของข้อมูลที่พบเห็นในบริบทที่เป็นสิ่งใกล้ตัว</t>
  </si>
  <si>
    <t xml:space="preserve">2.1.3 ระบุรายละเอียดคุณลักษณะ และความคิดรวบยอดของข้อมูลต่างๆ </t>
  </si>
  <si>
    <t xml:space="preserve">        ที่พบเห็นในบริบทที่เป็นสิ่งใกล้ตัว</t>
  </si>
  <si>
    <t>ตัวชี้วัดที่ 2.2 คิดขั้นสูง (การคิดสังเคราะห์ คิดสร้างสรรค์ คิดอย่างมีวิจารณญาณ)</t>
  </si>
  <si>
    <t xml:space="preserve">2.2.1 คิดสังเคราะห์เพื่อนำไปสู่การสร้างองค์ความรู้หรือสารสนเทศ </t>
  </si>
  <si>
    <t xml:space="preserve">        ประกอบการตัดสินใจเกี่ยวกับตนเองและสังคมได้อย่างเหมาะสม</t>
  </si>
  <si>
    <t xml:space="preserve">2.2.2 คิดอย่างสร้างสรรค์เพื่อนำไปสู่การสร้างองค์ความรู้ใหม่หรือสารสนเทศ </t>
  </si>
  <si>
    <t xml:space="preserve">2.2.3 คิดอย่างมีวิจารณญาณเพื่อนำไปสู่การสร้างองค์ความรู้หรือสารสนเทศ </t>
  </si>
  <si>
    <t>สมรรถนะที่ 3 ความสามารถในการแก้ปัญหา</t>
  </si>
  <si>
    <r>
      <t>คำชี้แจง :</t>
    </r>
    <r>
      <rPr>
        <sz val="14"/>
        <color theme="1"/>
        <rFont val="TH SarabunPSK"/>
        <family val="2"/>
      </rPr>
      <t xml:space="preserve"> ให้ </t>
    </r>
    <r>
      <rPr>
        <b/>
        <sz val="14"/>
        <color theme="1"/>
        <rFont val="TH SarabunPSK"/>
        <family val="2"/>
      </rPr>
      <t>ผู้สอน</t>
    </r>
    <r>
      <rPr>
        <sz val="14"/>
        <color theme="1"/>
        <rFont val="TH SarabunPSK"/>
        <family val="2"/>
      </rPr>
      <t xml:space="preserve"> สังเกตพฤติกรรมของนักเรียน แล้วทำเครื่องหมาย </t>
    </r>
    <r>
      <rPr>
        <sz val="14"/>
        <color theme="1"/>
        <rFont val="Wingdings"/>
        <charset val="2"/>
      </rPr>
      <t>ü</t>
    </r>
    <r>
      <rPr>
        <sz val="14"/>
        <color theme="1"/>
        <rFont val="TH SarabunPSK"/>
        <family val="2"/>
      </rPr>
      <t xml:space="preserve"> ลงในช่องที่ตรงกับระดับคุณภาพ</t>
    </r>
  </si>
  <si>
    <t>3.1.1 วิเคราะห์ปัญหา</t>
  </si>
  <si>
    <t xml:space="preserve">     1) ระบุปัญหาที่เกิดขึ้นกับตนเอง</t>
  </si>
  <si>
    <t xml:space="preserve">     2) ระบุปัญหาที่เกิดขึ้นกับบุคคลใกล้ตัว</t>
  </si>
  <si>
    <t xml:space="preserve">     3) ระบุสาเหตุของปัญหา</t>
  </si>
  <si>
    <t xml:space="preserve">     4) จัดระบบข้อมูล</t>
  </si>
  <si>
    <t xml:space="preserve">         4.1) การจำแนก</t>
  </si>
  <si>
    <t xml:space="preserve">         4.2) การจัดลำดับ</t>
  </si>
  <si>
    <t xml:space="preserve">         4.3) เชื่อมโยง</t>
  </si>
  <si>
    <t xml:space="preserve">     5) กำหนดทางเลือก</t>
  </si>
  <si>
    <t xml:space="preserve">     6) การตัดสินใจเลือกวิธีการ</t>
  </si>
  <si>
    <t>3.1.2 การวางแผนในการแก้ปัญหา</t>
  </si>
  <si>
    <t>3.1.3 การดำเนินการแก้ปัญหา</t>
  </si>
  <si>
    <t xml:space="preserve">     1) การปฏิบัติตามแผน</t>
  </si>
  <si>
    <t xml:space="preserve">     2) การตรวจสอบทบทวนแผน</t>
  </si>
  <si>
    <t xml:space="preserve">     3) การบันทึกผลการปฏิบัติ</t>
  </si>
  <si>
    <t>3.1.4 สรุปผลและรายงาน</t>
  </si>
  <si>
    <t>ตัวชี้วัดที่ 3.2 ผลลัพธ์ของการแก้ปัญหา</t>
  </si>
  <si>
    <t>3.2.1 ผลลัพธ์ของการแก้ปัญหา</t>
  </si>
  <si>
    <t>ตัวชี้วัดที่ 3.1 ใช้กระบวนการแก้ปัญหาโดยวิเคราะห์ปัญหา วางแผนในการ</t>
  </si>
  <si>
    <t xml:space="preserve">               แก้ปัญหา ดำเนินการแก้ปัญหา ตรวจสอบและสรุปผล</t>
  </si>
  <si>
    <t>สมรรถนะที่ 4 ความสามารถในการใช้ทักษะชีวิต</t>
  </si>
  <si>
    <t>4.1.1 นำความรู้ ทักษะและกระบวนการที่หลากหลายมาสร้างชิ้นงาน/สิ่งของ/</t>
  </si>
  <si>
    <t xml:space="preserve">       เครื่องใช้ และสามารถนำมาแก้ปัญหาในการดำเนินชีวิตประจำวัน</t>
  </si>
  <si>
    <t xml:space="preserve">       ได้อย่างเหมาะสม</t>
  </si>
  <si>
    <t>ตัวชี้วัดที่ 4.2 เรียนรู้ด้วยตนเองและเรียนรู้อย่างต่อเนื่อง</t>
  </si>
  <si>
    <t>ตัวชี้วัดที่ 4.1 นำกระบวนการเรียนรู้ที่หลากหลายไปใช้ในชีวิตประจำวัน</t>
  </si>
  <si>
    <t>4.2.1 มีทักษะในการแสวงหาความรู้ ข้อมูล ข่าวสาร</t>
  </si>
  <si>
    <t>4.2.2 เชื่อมโยงความรู้</t>
  </si>
  <si>
    <t>4.2.3 มีวิธีการในการศึกษาความรู้เพิ่มเติมเพื่อขยายประสบการณ์ไปสู่การเรียนรู้</t>
  </si>
  <si>
    <t xml:space="preserve">        สิ่งใหม่ตามความสนใจ</t>
  </si>
  <si>
    <t>ตัวชี้วัดที่ 4.3 ทำงานและอยู่ร่วมกันในสังคมอย่างมีความสุข</t>
  </si>
  <si>
    <t>4.3.1 ทำงานด้วยตนเองได้สำเร็จ</t>
  </si>
  <si>
    <t>4.3.2 ทำงานร่วมกับผู้อื่น สามารถแสดงความคิดเห็นและยอมรับความคิดเห็นผู้อื่น</t>
  </si>
  <si>
    <t>4.3.3 เห็นคุณค่าของการมีชีวิตและครอบครัวที่อบอุ่นเป็นสุข</t>
  </si>
  <si>
    <t xml:space="preserve">ตัวชี้วัดที่ 4.4 จัดการกับปัญหาและความขัดแย้งในสถานการณ์ต่างๆ </t>
  </si>
  <si>
    <t xml:space="preserve">                 ได้อย่างเหมาะสม</t>
  </si>
  <si>
    <t>4.4.1 รับรู้สาเหตุและจัดการแก้ปัญหา/ความขัดแย้งได้ประสบความสำเร็จ</t>
  </si>
  <si>
    <t>ตัวชี้วัดที่ 4.5 ปรับตัวต่อการเปลี่ยนแปลงทางสังคมและสภาพแวดล้อม</t>
  </si>
  <si>
    <t>4.5.1 ติดตามข่าวสารเหตุการณ์ปัจจุบันของสังคม</t>
  </si>
  <si>
    <t>4.5.2 เข้าใจ ยอมรับและปรับตัวต่อการเปลี่ยนแปลงทางสังคมสภาพแวดล้อม</t>
  </si>
  <si>
    <t xml:space="preserve">        อย่างเหมาะสม</t>
  </si>
  <si>
    <t>ตัวชี้วัดที่ 4.6 หลีกเลี่ยงพฤติกรรมไม่พึงประสงค์ที่ส่งผลกระทบต่อตนเองและผู้อื่น</t>
  </si>
  <si>
    <t>4.6.1 รู้จักป้องกัน หลีกเลี่ยงพฤติกรรมเสี่ยงต่อการเกิดปัญหาสุขภาพ การล่วงละเมิด</t>
  </si>
  <si>
    <t xml:space="preserve">        ทางเพศ อุบัติเหตุ สารเสพติด และความรุนแรง</t>
  </si>
  <si>
    <t>4.6.2 จัดการกับอารมณ์และความเครียดได้ด้วยวิธีการที่เหมาะสม</t>
  </si>
  <si>
    <t>สมรรถนะที่ 5 ความสามารถในการใช้เทคโนโลยี</t>
  </si>
  <si>
    <t>ตัวชี้วัดที่ 5.1 เลือกและใช้เทคโนโลยีเพื่อพัฒนาตนเองและสังคม</t>
  </si>
  <si>
    <t>5.1.1 เลือกและใช้เทคโนโลยีในการเรียนรู้อย่างสร้างสรรค์และมีคุณธรรม</t>
  </si>
  <si>
    <t>5.1.2 เลือกและใช้เทคโนโลยีในการสื่อสารอย่างสร้างสรรค์และมีคุณธรรม</t>
  </si>
  <si>
    <t>5.1.3 เลือกและใช้เทคโนโลยีในการทำงานและนำเสนอผลงานอย่างสร้างสรรค์</t>
  </si>
  <si>
    <t xml:space="preserve">        และมีคุณธรรม</t>
  </si>
  <si>
    <t>5.1.4 การเลือกและใช้เทคโนโลยีในการแก้ปัญหาอย่างสร้างสรรค์และมีคุณธรรม</t>
  </si>
  <si>
    <t>ตัวชี้วัดที่ 5.2 มีทักษะกระบวนการทางเทคโนโลยี</t>
  </si>
  <si>
    <t>5.2.1 กำหนดปัญหาหรือความต้องการ</t>
  </si>
  <si>
    <t>5.2.3 ออกแบบและปฏิบัติการ</t>
  </si>
  <si>
    <t>5.2.2 รวบรวมข้อมูล</t>
  </si>
  <si>
    <t>5.2.4 ประเมินผล</t>
  </si>
  <si>
    <r>
      <t xml:space="preserve">          o</t>
    </r>
    <r>
      <rPr>
        <sz val="16"/>
        <color theme="1"/>
        <rFont val="TH SarabunPSK"/>
        <family val="2"/>
      </rPr>
      <t xml:space="preserve"> </t>
    </r>
    <r>
      <rPr>
        <sz val="14"/>
        <color theme="1"/>
        <rFont val="TH SarabunPSK"/>
        <family val="2"/>
      </rPr>
      <t>ดีเยี่ยม</t>
    </r>
  </si>
  <si>
    <r>
      <t xml:space="preserve">          o</t>
    </r>
    <r>
      <rPr>
        <sz val="16"/>
        <color theme="1"/>
        <rFont val="TH SarabunPSK"/>
        <family val="2"/>
      </rPr>
      <t xml:space="preserve"> พอใช้</t>
    </r>
  </si>
  <si>
    <t xml:space="preserve">                     สรุปผลการประเมินสมรรถนะทั้ง 5 ด้าน อยู่ในระดับคุณภาพ</t>
  </si>
  <si>
    <t>ตัวชี้วัดที่ 1</t>
  </si>
  <si>
    <t>ตัวชี้วัดที่ 2</t>
  </si>
  <si>
    <t>ตัวชี้วัดที่ 3</t>
  </si>
  <si>
    <t>ตัวชี้วัดที่ 4</t>
  </si>
  <si>
    <t>ตัวชี้วัดที่ 5</t>
  </si>
  <si>
    <t>ตัวชี้วัดที่ 6</t>
  </si>
  <si>
    <t>สมรรถนะที่ 3  ความสามารถในการแก้ปัญหา</t>
  </si>
  <si>
    <t>สมรรถนะที่ 4  ความสามารถในการใช้ทักษะชีวิต</t>
  </si>
  <si>
    <t>สมรรถนะที่ 5  ความสามารถในการใช้เทคโนโลยี</t>
  </si>
  <si>
    <t>5.1.1</t>
  </si>
  <si>
    <t>5.1.2</t>
  </si>
  <si>
    <t>5.1.3</t>
  </si>
  <si>
    <t>5.1.4</t>
  </si>
  <si>
    <t>5.2.1</t>
  </si>
  <si>
    <t>5.2.2</t>
  </si>
  <si>
    <t>5.2.3</t>
  </si>
  <si>
    <t>5.2.4</t>
  </si>
  <si>
    <t>4.1.1</t>
  </si>
  <si>
    <t>4.2.1</t>
  </si>
  <si>
    <t>4.2.2</t>
  </si>
  <si>
    <t>4.2.3</t>
  </si>
  <si>
    <t>4.3.1</t>
  </si>
  <si>
    <t>4.3.2</t>
  </si>
  <si>
    <t>4.3.3</t>
  </si>
  <si>
    <t>4.4.1</t>
  </si>
  <si>
    <t>4.5.1</t>
  </si>
  <si>
    <t>4.5.2</t>
  </si>
  <si>
    <t>4.6.1</t>
  </si>
  <si>
    <t>4.6.2</t>
  </si>
  <si>
    <t>3.1.1</t>
  </si>
  <si>
    <t>3.1.2</t>
  </si>
  <si>
    <t>3.1.3</t>
  </si>
  <si>
    <t>3.1.4</t>
  </si>
  <si>
    <t>1.)</t>
  </si>
  <si>
    <t>2.)</t>
  </si>
  <si>
    <t>3.)</t>
  </si>
  <si>
    <t>4.)</t>
  </si>
  <si>
    <t>5.)</t>
  </si>
  <si>
    <t>6.)</t>
  </si>
  <si>
    <t>3.2.1</t>
  </si>
  <si>
    <t>2.1.1</t>
  </si>
  <si>
    <t>2.1.2</t>
  </si>
  <si>
    <t>2.1.3</t>
  </si>
  <si>
    <t>2.2.1</t>
  </si>
  <si>
    <t>2.2.2</t>
  </si>
  <si>
    <t>2.2.3</t>
  </si>
  <si>
    <t>1.1.1</t>
  </si>
  <si>
    <t>1.1.2</t>
  </si>
  <si>
    <t>1.1.3</t>
  </si>
  <si>
    <t>1.1.4</t>
  </si>
  <si>
    <t>1.2.1</t>
  </si>
  <si>
    <t>1.2.2</t>
  </si>
  <si>
    <t>1.3.1</t>
  </si>
  <si>
    <t>1.3.2</t>
  </si>
  <si>
    <t>1.4.1</t>
  </si>
  <si>
    <t>พฤติกรรมบ่งชี้</t>
  </si>
  <si>
    <t>สมรรถนะที่ 1ความสามารถในการสื่อสาร</t>
  </si>
  <si>
    <r>
      <rPr>
        <b/>
        <sz val="28"/>
        <color theme="4" tint="0.79998168889431442"/>
        <rFont val="TH SarabunPSK"/>
        <family val="2"/>
      </rPr>
      <t xml:space="preserve">การประเมินสมรรถนะสำคัญของผู้เรียน </t>
    </r>
    <r>
      <rPr>
        <sz val="28"/>
        <color theme="5" tint="0.59999389629810485"/>
        <rFont val="TH SarabunPSK"/>
        <family val="2"/>
      </rPr>
      <t>ตามหลักสูตรแกนกลางการศึกษาขั้นพื้นฐาน พุทธศักราช ๒๕๕๑</t>
    </r>
  </si>
  <si>
    <t>: ระดับประถมศึกษา</t>
  </si>
  <si>
    <t>คะแนนประเมินที่ได้</t>
  </si>
  <si>
    <t>เกณฑ์ตัดสินคุณภาพ</t>
  </si>
  <si>
    <t>ช่วงคะแนน</t>
  </si>
  <si>
    <t xml:space="preserve"> -</t>
  </si>
  <si>
    <t>ความหมาย</t>
  </si>
  <si>
    <t>ลงชื่อ.....................................................ผู้ประเมิน</t>
  </si>
  <si>
    <t xml:space="preserve">     (........................................................)</t>
  </si>
  <si>
    <t xml:space="preserve">      ............./..................../..................</t>
  </si>
  <si>
    <r>
      <rPr>
        <b/>
        <sz val="14"/>
        <color theme="1"/>
        <rFont val="TH SarabunPSK"/>
        <family val="2"/>
      </rPr>
      <t>ดี</t>
    </r>
    <r>
      <rPr>
        <sz val="14"/>
        <color theme="1"/>
        <rFont val="TH SarabunPSK"/>
        <family val="2"/>
      </rPr>
      <t xml:space="preserve">          หมายถึง  พฤติกรรมที่ปฏิบัตินั้นชัดเจนและบ่อยครั้ง </t>
    </r>
  </si>
  <si>
    <r>
      <rPr>
        <b/>
        <sz val="14"/>
        <color theme="1"/>
        <rFont val="TH SarabunPSK"/>
        <family val="2"/>
      </rPr>
      <t>ดีเยี่ยม</t>
    </r>
    <r>
      <rPr>
        <sz val="14"/>
        <color theme="1"/>
        <rFont val="TH SarabunPSK"/>
        <family val="2"/>
      </rPr>
      <t xml:space="preserve">    หมายถึง  พฤติกรรมที่ปฏิบัตินั้นชัดเจนและสม่ำเสมอ</t>
    </r>
  </si>
  <si>
    <r>
      <rPr>
        <b/>
        <sz val="14"/>
        <color theme="1"/>
        <rFont val="TH SarabunPSK"/>
        <family val="2"/>
      </rPr>
      <t>พอใช้</t>
    </r>
    <r>
      <rPr>
        <sz val="14"/>
        <color theme="1"/>
        <rFont val="TH SarabunPSK"/>
        <family val="2"/>
      </rPr>
      <t xml:space="preserve">     หมายถึง  พฤติกรรมที่ปฏิบัติบางครั้ง            </t>
    </r>
  </si>
  <si>
    <r>
      <rPr>
        <b/>
        <sz val="14"/>
        <color theme="1"/>
        <rFont val="TH SarabunPSK"/>
        <family val="2"/>
      </rPr>
      <t>ปรับปรุง</t>
    </r>
    <r>
      <rPr>
        <sz val="14"/>
        <color theme="1"/>
        <rFont val="TH SarabunPSK"/>
        <family val="2"/>
      </rPr>
      <t xml:space="preserve">  หมายถึง  ไม่เคยปฏิบัติพฤติกรรมนั้นเลย                   </t>
    </r>
  </si>
  <si>
    <t>Update  26/09/2556</t>
  </si>
  <si>
    <t>ระดับสถานศึกษา</t>
  </si>
  <si>
    <t>ครูชำนาญการพิเศษ</t>
  </si>
  <si>
    <t>ป.1</t>
  </si>
  <si>
    <t>ป.2</t>
  </si>
  <si>
    <t>ป.3</t>
  </si>
  <si>
    <t>ป.4</t>
  </si>
  <si>
    <t>ป.5</t>
  </si>
  <si>
    <t>ป.6</t>
  </si>
  <si>
    <t>ดี (2)</t>
  </si>
  <si>
    <t>ปรับปรุง (0)</t>
  </si>
  <si>
    <t>สรุปการประเมินทั้ง 5 ด้าน</t>
  </si>
  <si>
    <t>สรุปผลการประเมินทั้ง 5 ด้าน</t>
  </si>
  <si>
    <t>https://www.facebook.com/wnpschool</t>
  </si>
  <si>
    <t>ดีมาก</t>
  </si>
  <si>
    <r>
      <t>GPA 
ผลการเรียนเฉลี่ย
(</t>
    </r>
    <r>
      <rPr>
        <sz val="12"/>
        <color theme="1"/>
        <rFont val="EucrosiaUPC"/>
        <family val="1"/>
      </rPr>
      <t>ปีการศึกษาที่ผ่านมา)</t>
    </r>
  </si>
  <si>
    <t>GPA*</t>
  </si>
  <si>
    <t>เกณฑ์การตัดสินคุณภาพ ในแต่ละสมรรถนะ</t>
  </si>
  <si>
    <t>เกณฑ์การตัดสินคุณภาพ ของสมรรถนะในภาพรวม</t>
  </si>
  <si>
    <t>นักเรียนประเมินตนเอง (ภาคความรู้สึก)</t>
  </si>
  <si>
    <t>นักเรียนประเมินตนเอง (ภาคการปฏิบัติตน)</t>
  </si>
  <si>
    <t>สรุปผลการประเมินตนเอง</t>
  </si>
  <si>
    <t>ตอน 1</t>
  </si>
  <si>
    <t>ตอน 2</t>
  </si>
  <si>
    <t>สรุป</t>
  </si>
  <si>
    <t>คะแนน</t>
  </si>
  <si>
    <t>ด้าน</t>
  </si>
  <si>
    <t>ตอนที่</t>
  </si>
  <si>
    <t>สมรรถนะที่ 1</t>
  </si>
  <si>
    <t>สมรรถนะที่ 2</t>
  </si>
  <si>
    <t>สมรรถนะที่ 3</t>
  </si>
  <si>
    <t>สมรรถนะที่ 4</t>
  </si>
  <si>
    <t>สมรรถนะที่ 5</t>
  </si>
  <si>
    <t xml:space="preserve">สมรรถนะที่ 2 </t>
  </si>
  <si>
    <t xml:space="preserve">สมรรถนะที่ 3 </t>
  </si>
  <si>
    <t xml:space="preserve">สมรรถนะที่ 4 </t>
  </si>
  <si>
    <t>สรุปผล
การประเมินตนเอง</t>
  </si>
  <si>
    <t>สรุปผล</t>
  </si>
  <si>
    <t>ค่าคะแนนเฉลี่ย</t>
  </si>
  <si>
    <t>สรุปผล
ครูประเมิน</t>
  </si>
  <si>
    <t>ครูประเมิน</t>
  </si>
  <si>
    <t>คะแนนเฉลี่ย</t>
  </si>
  <si>
    <t>นักเรียนประเมิน</t>
  </si>
  <si>
    <t>ระดับ</t>
  </si>
  <si>
    <t>ผลการประเมิน</t>
  </si>
  <si>
    <t>5.
ความสามรถในการใช้เทคโนโลยี</t>
  </si>
  <si>
    <t>เกณฑ์การตัดสินคุณภาพ ของสมรรถนะในภาพรวม (ค่าคะแนนเฉลี่ย)</t>
  </si>
  <si>
    <t>เกณฑ์การตัดสินคุณภาพ ของสมรรถนะในภาพรวม (Mode)</t>
  </si>
  <si>
    <t>จำนวนผลการประเมินผ่านระดับดี</t>
  </si>
  <si>
    <t>ผลประเมิน</t>
  </si>
  <si>
    <t>mode</t>
  </si>
  <si>
    <t>countsD</t>
  </si>
  <si>
    <t>4.
ความสามารถในการใช้ทักษะชีวิต</t>
  </si>
  <si>
    <t>3.
ความสามารถในการแก้ปัญหา</t>
  </si>
  <si>
    <t>2.
ความสามารถในการคิด</t>
  </si>
  <si>
    <t>1.
ความสามารถในการสื่อสาร</t>
  </si>
  <si>
    <t>1. ผลการประเมินสมรรถนะรายด้าน</t>
  </si>
  <si>
    <t>2. ผลการประเมินสมรรถนะในภาพรวม</t>
  </si>
  <si>
    <t>นำคะแนนเฉลี่ยร้อยละของสมรรถนะแต่ละด้าน ไปกรอกในรายงานระดับชั้นเรียน (รศ.1+ปพ.6)---ชีต "คะแนนสมรรถนะ"</t>
  </si>
  <si>
    <t>เลือกรูปแบบการสรุปผลการประเมิน</t>
  </si>
  <si>
    <t>ค่าคะแนนเฉลี่ยร้อยละ</t>
  </si>
  <si>
    <t>เกณฑ์ภาพรวม</t>
  </si>
  <si>
    <t xml:space="preserve"> --กรุณาเลือกรูปแบบ--</t>
  </si>
  <si>
    <t>http://bet.obec.go.th/bet/wp-content/uploads/2013/11/p6.pdf</t>
  </si>
  <si>
    <t>ดาวน์โหลด คู่มือประเมินสมรรถนะสำคัญของผู้เรียนระดับการศึกษาขั้นพื้นฐาน ตามหลักสูตรแกนกลางการศึกษาขั้นพี้นฐานพุทธศักราช 2551 ชั้นประถมศึกษาปีที่ 6</t>
  </si>
  <si>
    <r>
      <t>คำชี้แจง :</t>
    </r>
    <r>
      <rPr>
        <sz val="14"/>
        <color theme="1"/>
        <rFont val="TH SarabunPSK"/>
        <family val="2"/>
      </rPr>
      <t xml:space="preserve"> แบบประเมินแบ่งออกเป็น 2 ตอน ประกอบด้วย</t>
    </r>
    <r>
      <rPr>
        <sz val="14"/>
        <color rgb="FFFF0000"/>
        <rFont val="TH SarabunPSK"/>
        <family val="2"/>
      </rPr>
      <t xml:space="preserve"> </t>
    </r>
  </si>
  <si>
    <r>
      <t xml:space="preserve">ให้ทำเครื่องหมาย </t>
    </r>
    <r>
      <rPr>
        <sz val="14"/>
        <color theme="1"/>
        <rFont val="Wingdings 2"/>
        <family val="1"/>
        <charset val="2"/>
      </rPr>
      <t>P</t>
    </r>
    <r>
      <rPr>
        <sz val="14"/>
        <color theme="1"/>
        <rFont val="TH SarabunPSK"/>
        <family val="2"/>
      </rPr>
      <t xml:space="preserve"> ลงในช่องที่ตรงกับระดับความคิดเห็นหรือความรู้สึกของนักเรียน คือ น้อยที่สุด(1) น้อย(2) ปานกลาง(3) มาก(4) มากที่สุด(5)</t>
    </r>
  </si>
  <si>
    <t>ตอนที่ 1 การปฏิบัติตนของนักเรียน</t>
  </si>
  <si>
    <t>ระดับการปฏิบัติ</t>
  </si>
  <si>
    <t>ไม่เคย</t>
  </si>
  <si>
    <t>(0)</t>
  </si>
  <si>
    <t>บางครั้ง</t>
  </si>
  <si>
    <t>บ่อยครั้ง</t>
  </si>
  <si>
    <t xml:space="preserve">   ตามได้ </t>
  </si>
  <si>
    <t xml:space="preserve">3. ข้าพเจ้าพูดต่อรองครูเพื่อขอแก้ไขชิ้นงานให้ดีขึ้นได้สำเร็จ </t>
  </si>
  <si>
    <t>2. ข้าพเจ้าเขียนแสดงความคิดเห็นที่มีต่อการอ่าน ฟัง หรือ ดูจากสื่อ ให้ผู้อื่นยอมรับและคล้อย</t>
  </si>
  <si>
    <t>1. ข้าพเจ้าเล่าข่าวหรือเรื่องราวให้เพื่อนฟังได้ข้าใจ โดยไม่ต้องเล่าซ้ำ</t>
  </si>
  <si>
    <t>4. ข้าพเจ้าพูดชักชวนเพื่อนเพื่อไปศึกษาแหล่งเรียนรู้นอกสถานที่ได้สำเร็จ</t>
  </si>
  <si>
    <t xml:space="preserve">5. ข้าพเจ้าสืบค้นความรู้ที่ครูมอบหมายจากอินเทอร์เน็ต </t>
  </si>
  <si>
    <t>6. ข้าพเจ้าสืบค้นข้อมูลเกี่ยวกับท้องถิ่นตนเองโดยขอความช่วยเหลือจากผู้นำชุมชน</t>
  </si>
  <si>
    <t xml:space="preserve">7. ข้าพเจ้าจัดทำป้ายนิเทศในวันสำคัญหรือโอกาสต่าง ๆ </t>
  </si>
  <si>
    <t xml:space="preserve">10. ข้าพเจ้าพิจารณาความสำคัญของการใช้เงินว่ามีความคุ้มค่าและเป็นไปตามแผนที่วางไว้ </t>
  </si>
  <si>
    <t>13. ข้าพเจ้าจัดเก็บรวบรวมข้อมูลตามลำดับความสำคัญของเรื่องที่ศึกษาได้อย่างครอบคลุม</t>
  </si>
  <si>
    <t>14. ข้าพเจ้าสามารถเล่าเรื่องจากหัวข้อที่ครูกำหนดได้โดยมีความแตกต่างจากเพื่อนได้</t>
  </si>
  <si>
    <t>15. เมื่อข้าพเจ้าอ่านบทความเรื่องราว ข้าพเจ้าสามารถสร้างเป็นผังความคิดเชื่อมโยง</t>
  </si>
  <si>
    <t xml:space="preserve">8. ข้าพเจ้ายืนตรงแสดงความเคารพ เมื่อครูเดินผ่าน </t>
  </si>
  <si>
    <t>16. เมื่อมีปัญหากับเพื่อน ข้าพเจ้าจะหาวิธีการที่หลากหลายก่อนที่จะดำเนินการแก้ไขปัญหา</t>
  </si>
  <si>
    <t xml:space="preserve"> 9. ข้าพเจ้าวิเคราะห์โจทย์ปัญหา โดยจำแนกได้ถึงสิ่งที่โจทย์กำหนดให้และสิ่งที่โจทย์ถาม</t>
  </si>
  <si>
    <t>11. ข้าพเจ้าสามารถระบุแนวคิดในนิทาน หนังสือการ์ตูน ที่นักเรียนอ่านได้</t>
  </si>
  <si>
    <t xml:space="preserve">12. ข้าพเจ้าสามารถบอกประโยชน์และโทษของเกมที่เล่นได้ </t>
  </si>
  <si>
    <t xml:space="preserve">     อย่างมีเหตุผล</t>
  </si>
  <si>
    <t xml:space="preserve">17. ข้าพเจ้าระบุข้อดีและข้อจำกัดของวิธีการแก้ปัญหาได้ </t>
  </si>
  <si>
    <t>18. ข้าพเจ้าตัดสินใจเลือกวิธีการแก้ปัญหาให้มีผลในทางลบแก่ตนเองและผู้อื่นน้อยที่สุด</t>
  </si>
  <si>
    <t>19. ข้าพเจ้ามีการวางแผนการแก้ปัญหา</t>
  </si>
  <si>
    <t>20. ข้าพเจ้าตรวจสอบ ทบทวนแผนการแก้ปัญหาที่กำหนดไว้</t>
  </si>
  <si>
    <t>21. ข้าพเจ้าสรุปผลการแก้ปัญหาได้ชัดเจน มีหลักฐานอ้างอิง</t>
  </si>
  <si>
    <t>22. ข้าพเจ้ามีผลการแก้ปัญหา หรือชิ้นงานที่เกิดจากการแก้ปัญหา สามารถเป็นตัวอย่างแก่ผู้อื่นได้</t>
  </si>
  <si>
    <t>23. ข้าพเจ้านำวัสดุเหลือใช้มาประดิษฐ์เป็นของเล่น</t>
  </si>
  <si>
    <t>24. ข้าพเจ้านำผลงานประดิษฐ์เผยแพร่ ประชาสัมพันธ์ให้ผู้อื่นรับรู้</t>
  </si>
  <si>
    <t>25. ข้าพเจ้าเสาะแสวงหาความรู้เพื่อใช้ในการเรียน</t>
  </si>
  <si>
    <t>26. ข้าพเจ้ายอมรับความคิดเห็นของผู้อื่นที่มีเหตุผล</t>
  </si>
  <si>
    <t xml:space="preserve">27. ข้าพเจ้ามั่นใจในการเรียน/การทำงาน </t>
  </si>
  <si>
    <t>28. ข้าพเจ้าตัดสินใจในสถานการณ์เฉพาะหน้าได้อย่างเหมาะสม</t>
  </si>
  <si>
    <t>29. ข้าพเจ้ารวบรวมวิธีการแก้ไขปัญหาหลายๆ วิธี และเลือกวิธีการแก้ปัญหาที่เหมาะสม</t>
  </si>
  <si>
    <t>30. ข้าพเจ้าให้กำลังใจเพื่อนเมื่อมีความผิดพลาดหรือท้อแท้</t>
  </si>
  <si>
    <t>31. ข้าพเจ้าปฏิบัติตามกฎ  กติกาของสังคมอย่างเต็มใจ</t>
  </si>
  <si>
    <t>32. ข้าพเจ้าติดตามข่าว เหตุการณ์ หรือความเคลื่อนไหวทางสังคมภายในชุมชน</t>
  </si>
  <si>
    <t xml:space="preserve">33. ข้าพเจ้าคาดคะเนสิ่งที่อาจก่อให้เกิดปัญหาด้านสุขภาพกับตนเองในอนาคต </t>
  </si>
  <si>
    <t xml:space="preserve">     และกำหนดวิธีการป้องกัน</t>
  </si>
  <si>
    <t>34. ข้าพเจ้ามีวิธีการผ่อนคลายอารมณ์ที่เหมาะสมเมื่อเกิดความเครียด</t>
  </si>
  <si>
    <t>35. ข้าพเจ้าใช้เทคโนโลยีในการสร้างผลงานเพื่อนำเสนอภาระงาน / ชิ้นงาน ในชั้นเรียน</t>
  </si>
  <si>
    <t xml:space="preserve">36. ข้าพเจ้าใช้เทคโนโลยีในการแลกเปลี่ยนเรียนรู้ เช่น การจัดนิทรรศการ การทำแผ่นพับ / </t>
  </si>
  <si>
    <t xml:space="preserve">     เอกสาร /วารสาร เผยแพร่ประชาสัมพันธ์งานต่างๆ</t>
  </si>
  <si>
    <t>37. ข้าพเจ้าสร้างสรรค์ผลงานที่มีคุณค่าต่อตนเองและผู้อื่นด้วยกระบวนการเทคโนโลยี</t>
  </si>
  <si>
    <t xml:space="preserve">38. ข้าพเจ้าใช้เทคโนโลยีเพื่อลดขั้นตอนในการทำงานทำให้งานเสร็จ  เร็วขึ้น </t>
  </si>
  <si>
    <t>39. ข้าพเจ้าใช้เทคโนโลยีอย่างคุ้มค่าและไม่มีผลกระทบต่อสิ่งแวดล้อม</t>
  </si>
  <si>
    <t>40. ข้าพเจ้าใช้เทคโนโลยีได้ถูกต้อง  ทำให้งานประสบผลสำเร็จ</t>
  </si>
  <si>
    <t>ตอนที่ 2 ความคิดเห็นและความรู้สึกของนักเรียน</t>
  </si>
  <si>
    <t>ระดับความคิดเห็น</t>
  </si>
  <si>
    <t>น้อยที่สุด
(1)</t>
  </si>
  <si>
    <t>น้อย 
(2)</t>
  </si>
  <si>
    <t>ปานกลาง
(3)</t>
  </si>
  <si>
    <t>มาก 
(4)</t>
  </si>
  <si>
    <t>มากที่สุด
(5)</t>
  </si>
  <si>
    <t>41. ข้าพเจ้าคิดว่าการสื่อสารกับผู้อื่นด้วยการเขียนเป็นเรื่องยาก</t>
  </si>
  <si>
    <t>42. ข้าพเจ้าคิดว่าการใช้กำลัง แก้ปัญหาความขัดแย้งได้ผลดีกว่า การเจรจาต่อรอง</t>
  </si>
  <si>
    <t>43. ข้าพเจ้าคิดว่าปัญหาความขัดแย้งเป็นเรื่องเล็กน้อยของสังคม</t>
  </si>
  <si>
    <t>44. ข้าพเจ้าคิดว่าห้องสมุดคือแหล่งเรียนรู้ที่เหมาะกับคนทุกวัย</t>
  </si>
  <si>
    <t>45. ข้าพเจ้าคิดว่าการสื่อสารด้วยการเขียนใช้ในงานวิชาการเท่านั้น</t>
  </si>
  <si>
    <t>สมรรถนะที่  2  ความสามารถในการคิด</t>
  </si>
  <si>
    <t>46. ข้าพเจ้าคิดว่าการแสดงความคิดเห็นทางอินเทอร์เน็ตจำเป็นต้องระมัดระวังในการใช้ภาษา</t>
  </si>
  <si>
    <t>47. ข้าพเจ้าชอบคิดวิธีแก้ปัญหาโจทย์  ที่ไม่เหมือนใคร</t>
  </si>
  <si>
    <t>48. ข้าพเจ้าชอบทดลองวิทยาศาสตร์และสนใจที่จะนำวิธีการทางวิทยาศาสตร์ ไปประยุกต์</t>
  </si>
  <si>
    <t xml:space="preserve">     ใช้ในชีวิตประจำวัน</t>
  </si>
  <si>
    <t>49. ข้าพเจ้าชอบมีส่วนร่วมในการวางแผนทำโครงงาน</t>
  </si>
  <si>
    <t>50. ข้าพเจ้ามั่นใจอย่างมากว่าจะสามารถใช้เหตุผลในการตัดสินใจเพื่อแก้ปัญหาและไปให้ถึง</t>
  </si>
  <si>
    <t xml:space="preserve">     เป้าหมาย</t>
  </si>
  <si>
    <t>51. ข้าพเจ้าเชื่อว่าการตัดสินใจโดยใช้ข้อสรุปที่มาจากฐานข้อมูลเป็นการตัดสินใจที่เชื่อถือได้</t>
  </si>
  <si>
    <t>52. ข้าพเจ้าตระหนักรู้ว่าต้องใช้สิ่งใดในการสร้างข้อโต้แย้งที่ดีสมเหตุสมผล</t>
  </si>
  <si>
    <t>สมรรถนะที่  3  ความสามารถในการแก้ปัญหา</t>
  </si>
  <si>
    <t>53. ข้าพเจ้าสนใจการค้นหาสาเหตุเพื่อหาแนวทางในการแก้ปัญหา</t>
  </si>
  <si>
    <t>54. ข้าพเจ้าสนใจที่จะเชื่อมโยงความสัมพันธ์ระหว่างสาเหตุของปัญหาและผลที่จะเกิดขึ้น</t>
  </si>
  <si>
    <t xml:space="preserve">     อย่างเป็นระบบ </t>
  </si>
  <si>
    <t>55. ข้าพเจ้าสนใจที่จะหาทางเลือกที่หลากหลาย เพื่อการตัดสินใจแก้ปัญหา</t>
  </si>
  <si>
    <t xml:space="preserve">56. ข้าพเจ้ากังวลใจที่จะปฏิบัติตามแผนการแก้ปัญหาที่วางไว้ </t>
  </si>
  <si>
    <t>57. ข้าพเจ้าพึงพอใจที่ได้สรุปและรายงานผลการแก้ปัญหาได้อย่างสมเหตุสมผล</t>
  </si>
  <si>
    <t xml:space="preserve">58. ข้าพเจ้ารู้สึกภาคภูมิใจเมื่อแก้ปัญหาได้สำเร็จอย่างสมเหตุสมผลและสอดคล้องกับคุณธรรม </t>
  </si>
  <si>
    <t>สมรรถนะที่  4  ความสามารถในการใช้ทักษะชีวิต</t>
  </si>
  <si>
    <t xml:space="preserve">59. ข้าพเจ้ามีความประหยัดในการใช้วัสดุคุ้มค่า </t>
  </si>
  <si>
    <t>60. ข้าพเจ้ามีความมุ่งมั่นศึกษาในสิ่งที่สนใจ</t>
  </si>
  <si>
    <t>61. ข้าพเจ้ามีความสุขที่ได้อยู่กับครอบครัว</t>
  </si>
  <si>
    <t>62. ข้าพเจ้าชอบใช้วิธีการที่นุ่มนวลในการแก้ปัญหา</t>
  </si>
  <si>
    <t xml:space="preserve">63. ข้าพเจ้ามีความสุขที่มีเพื่อนบ้านใหม่ๆ เพิ่มขึ้น </t>
  </si>
  <si>
    <t>64. ข้าพเจ้าชื่นชมเพื่อนที่ไม่เกี่ยวข้องกับสารเสพติด</t>
  </si>
  <si>
    <t>สมรรถนะที่  5  ความสามารถในการใช้เทคโนโลยี</t>
  </si>
  <si>
    <t>65. ข้าพเจ้าชอบที่ครูใช้เทคโนโลยีในการจัดการเรียนการสอน</t>
  </si>
  <si>
    <t>66. ข้าพเจ้าเข้าใจบทเรียนได้ดีขึ้นเมื่อครูใช้เทคโนโลยีในการจัดการเรียนการสอน</t>
  </si>
  <si>
    <t>69. หากพบเห็นผู้อื่นใช้เทคโนโลยีในทางที่ไม่เหมาะสม  เช่น คัดลอกผลงานผู้อื่นจาก</t>
  </si>
  <si>
    <t xml:space="preserve">     อินเทอร์เน็ตมาเป็นของตนเอง  ข้าพเจ้าตักเตือนและแนะนำผู้อื่นให้ทำ ในสิ่งที่ถูกต้องได้</t>
  </si>
  <si>
    <t>70. ข้าพเจ้ารู้สึกชื่นชมผู้อื่นที่สร้างสรรค์ชิ้นงานที่มีคุณค่าด้วยกระบวนการเทคโนโลยี</t>
  </si>
  <si>
    <t>67. ข้าพเจ้าคิดว่าเทคโนโลยีมีประโยชน์ในการติดต่อสื่อสาร</t>
  </si>
  <si>
    <t>68. ข้าพเจ้าคิดว่าคอมพิวเตอร์ / อินเทอร์เน็ตมีประโยชน์ต่อการสืบค้น รวบรวมความรู้</t>
  </si>
  <si>
    <t xml:space="preserve">   สรุปผลการประเมินสมรรถนะทั้ง 5 ด้าน อยู่ในระดับคุณภาพ</t>
  </si>
  <si>
    <r>
      <t xml:space="preserve"> o</t>
    </r>
    <r>
      <rPr>
        <sz val="16"/>
        <color theme="1"/>
        <rFont val="TH SarabunPSK"/>
        <family val="2"/>
      </rPr>
      <t xml:space="preserve"> </t>
    </r>
    <r>
      <rPr>
        <sz val="14"/>
        <color theme="1"/>
        <rFont val="TH SarabunPSK"/>
        <family val="2"/>
      </rPr>
      <t xml:space="preserve">ดีเยี่ยม            </t>
    </r>
    <r>
      <rPr>
        <sz val="14"/>
        <color theme="1"/>
        <rFont val="Wingdings"/>
        <charset val="2"/>
      </rPr>
      <t>¨</t>
    </r>
    <r>
      <rPr>
        <sz val="14"/>
        <color theme="1"/>
        <rFont val="TH SarabunPSK"/>
        <family val="2"/>
      </rPr>
      <t xml:space="preserve"> ดี                   </t>
    </r>
    <r>
      <rPr>
        <sz val="14"/>
        <color theme="1"/>
        <rFont val="Wingdings"/>
        <charset val="2"/>
      </rPr>
      <t>¨</t>
    </r>
    <r>
      <rPr>
        <sz val="14"/>
        <color theme="1"/>
        <rFont val="TH SarabunPSK"/>
        <family val="2"/>
      </rPr>
      <t xml:space="preserve"> พอใช้                </t>
    </r>
    <r>
      <rPr>
        <sz val="14"/>
        <color theme="1"/>
        <rFont val="Wingdings"/>
        <charset val="2"/>
      </rPr>
      <t>¨</t>
    </r>
    <r>
      <rPr>
        <sz val="14"/>
        <color theme="1"/>
        <rFont val="TH SarabunPSK"/>
        <family val="2"/>
      </rPr>
      <t xml:space="preserve"> ปรับปรุง</t>
    </r>
  </si>
  <si>
    <t xml:space="preserve">                                                                              ลงชื่อ.............................................................................ผู้ประเมิน</t>
  </si>
  <si>
    <r>
      <t xml:space="preserve">         ตอนที่ 2 </t>
    </r>
    <r>
      <rPr>
        <sz val="14"/>
        <color theme="1"/>
        <rFont val="TH SarabunPSK"/>
        <family val="2"/>
      </rPr>
      <t>แบบประเมินความคิดเห็น ความรู้สึกของนักเรียน มี 30 ข้อ เมื่อนักเรียนอ่านข้อความแต่ละข้อแล้ว นักเรียนมีความคิดเห็นอย่างไร</t>
    </r>
  </si>
  <si>
    <r>
      <t xml:space="preserve">         ตอนที่ 1 </t>
    </r>
    <r>
      <rPr>
        <sz val="14"/>
        <color theme="1"/>
        <rFont val="TH SarabunPSK"/>
        <family val="2"/>
      </rPr>
      <t>แบบประเมินการปฏิบัติตนของนักเรียน มี 40 ข้อ เมื่อนักเรียนอ่านข้อความแต่ละข้อแล้ว นักเรียนได้ปฏิบัติอย่างไร</t>
    </r>
  </si>
  <si>
    <r>
      <t xml:space="preserve">ให้ทำเครื่องหมาย </t>
    </r>
    <r>
      <rPr>
        <sz val="14"/>
        <color theme="1"/>
        <rFont val="Wingdings 2"/>
        <family val="1"/>
        <charset val="2"/>
      </rPr>
      <t>P</t>
    </r>
    <r>
      <rPr>
        <sz val="14"/>
        <color theme="1"/>
        <rFont val="TH SarabunPSK"/>
        <family val="2"/>
      </rPr>
      <t xml:space="preserve"> ลงในช่องที่ตรงกับระดับการปฏิบัติของนักเรียนมากที่สุด คือ ไม่เคยปฏิบัติเลย(0) ปฏิบัติเป็นบางครั้ง(1) ปฏิบัติบ่อยครั้ง(2)</t>
    </r>
  </si>
  <si>
    <t xml:space="preserve">                                                                                           ............./..................../..................</t>
  </si>
  <si>
    <t>กำหนดเกณฑ์การตัดสินคุณภาพ</t>
  </si>
  <si>
    <t>Update  8/03/2558</t>
  </si>
  <si>
    <t>ผู้ออกแบบและพัฒนา : นายสุภีร์ สีพาย   086-2516021
                      http://madoodadi.wordpress.com/</t>
  </si>
  <si>
    <t>2559</t>
  </si>
  <si>
    <t>29 กุมภาพันธ์ 2559</t>
  </si>
  <si>
    <t>โรงเรียนบ้านกุดโบสถ์</t>
  </si>
  <si>
    <t>สำนักงานเขตพื้นที่การศึกษาประถมศึกษานครราชสีมา เขต3</t>
  </si>
  <si>
    <t>ครูชำนาญการพิเศษ/ครูชาญการ</t>
  </si>
  <si>
    <t>นางสาวขนิษฐา พริ้งกระโทก/นายนวธนา ศิลาน้ำเงิน</t>
  </si>
  <si>
    <t>เด็กชายจีรวัฒน์  โพธิ์ศรี</t>
  </si>
  <si>
    <t>เด็กชายวันชัย  แก้วดอนลี</t>
  </si>
  <si>
    <t>เด็กชายเกียรติดำรงค์  ปึงเจริญปัญญา</t>
  </si>
  <si>
    <t>เด็กชายสิปปนนท์  เชิดรุ่งเรือง</t>
  </si>
  <si>
    <t>เด็กชายทักษิณ  สืบเพ็ง</t>
  </si>
  <si>
    <t>เด็กชายพงศ์พิสุทธิ์  จินดา</t>
  </si>
  <si>
    <t>เด็กชายอนุสรณ์  หาญสุด</t>
  </si>
  <si>
    <t>เด็กชายอนุศักดิ์  หาญสุด</t>
  </si>
  <si>
    <t>เด็กหญิงกาญจนา  ตรีเมฆ</t>
  </si>
  <si>
    <t>เด็กหญิงศิริรัตน์  เรศร์คงธนวัฒน์</t>
  </si>
  <si>
    <t>เด็กหญิงวัชรี  เรือนเพชร</t>
  </si>
  <si>
    <t>เด็กหญิงพัชรา  สนธิรักษ์</t>
  </si>
  <si>
    <t>เด็กหญิงกรรณิการ์  ต่างครบุรี</t>
  </si>
  <si>
    <t>เด็กหญิงจิราภรณ์  กลิ่นนางรอง</t>
  </si>
  <si>
    <t>เด็กหญิงเบญจรัตน์  รอดนางรอง</t>
  </si>
  <si>
    <t>เด็กหญิงดวงนภา  เรียบกระโทก</t>
  </si>
  <si>
    <t>เด็กหญิงสุณิสา  กันผักแว่น</t>
  </si>
  <si>
    <t>เด็กหญิงสุดารัตน์ ต่างครบุรี</t>
  </si>
  <si>
    <t>สำนักงานเขตพื้นที่การศึกษาประถมศึกษานครราชสีมา เขต 3</t>
  </si>
  <si>
    <t>นางสาวขนิษฐา พริ้งกระโทก</t>
  </si>
  <si>
    <t>20 กุมภาพันธ์ 2559</t>
  </si>
</sst>
</file>

<file path=xl/styles.xml><?xml version="1.0" encoding="utf-8"?>
<styleSheet xmlns="http://schemas.openxmlformats.org/spreadsheetml/2006/main">
  <fonts count="38">
    <font>
      <sz val="11"/>
      <color theme="1"/>
      <name val="Calibri"/>
      <family val="2"/>
      <charset val="222"/>
      <scheme val="minor"/>
    </font>
    <font>
      <sz val="10"/>
      <name val="Arial"/>
      <family val="2"/>
    </font>
    <font>
      <b/>
      <sz val="14"/>
      <color theme="1"/>
      <name val="EucrosiaUPC"/>
      <family val="1"/>
      <charset val="222"/>
    </font>
    <font>
      <sz val="14"/>
      <color theme="1"/>
      <name val="EucrosiaUPC"/>
      <family val="1"/>
      <charset val="222"/>
    </font>
    <font>
      <sz val="12"/>
      <color theme="1"/>
      <name val="EucrosiaUPC"/>
      <family val="1"/>
      <charset val="222"/>
    </font>
    <font>
      <sz val="14"/>
      <name val="EucrosiaUPC"/>
      <family val="1"/>
      <charset val="222"/>
    </font>
    <font>
      <sz val="16"/>
      <color theme="1"/>
      <name val="EucrosiaUPC"/>
      <family val="1"/>
      <charset val="222"/>
    </font>
    <font>
      <sz val="16"/>
      <name val="TH SarabunPSK"/>
      <family val="2"/>
    </font>
    <font>
      <sz val="14"/>
      <name val="TH SarabunPSK"/>
      <family val="2"/>
    </font>
    <font>
      <b/>
      <sz val="14"/>
      <name val="TH SarabunPSK"/>
      <family val="2"/>
    </font>
    <font>
      <b/>
      <sz val="16"/>
      <name val="TH SarabunPSK"/>
      <family val="2"/>
    </font>
    <font>
      <b/>
      <sz val="16"/>
      <color theme="1"/>
      <name val="TH SarabunPSK"/>
      <family val="2"/>
    </font>
    <font>
      <sz val="11"/>
      <color theme="1"/>
      <name val="TH SarabunPSK"/>
      <family val="2"/>
    </font>
    <font>
      <sz val="14"/>
      <color theme="1"/>
      <name val="TH SarabunPSK"/>
      <family val="2"/>
    </font>
    <font>
      <sz val="16"/>
      <color theme="1"/>
      <name val="TH SarabunPSK"/>
      <family val="2"/>
    </font>
    <font>
      <sz val="16"/>
      <color theme="1"/>
      <name val="Wingdings"/>
      <charset val="2"/>
    </font>
    <font>
      <b/>
      <sz val="14"/>
      <color theme="1"/>
      <name val="TH SarabunPSK"/>
      <family val="2"/>
    </font>
    <font>
      <sz val="14"/>
      <color theme="1"/>
      <name val="Wingdings"/>
      <charset val="2"/>
    </font>
    <font>
      <b/>
      <sz val="16"/>
      <color theme="1"/>
      <name val="EucrosiaUPC"/>
      <family val="1"/>
    </font>
    <font>
      <sz val="14"/>
      <color theme="1"/>
      <name val="EucrosiaUPC"/>
      <family val="1"/>
    </font>
    <font>
      <sz val="12"/>
      <color theme="1"/>
      <name val="EucrosiaUPC"/>
      <family val="1"/>
    </font>
    <font>
      <b/>
      <sz val="12"/>
      <color theme="1"/>
      <name val="EucrosiaUPC"/>
      <family val="1"/>
    </font>
    <font>
      <sz val="22"/>
      <name val="TH SarabunPSK"/>
      <family val="2"/>
    </font>
    <font>
      <sz val="28"/>
      <name val="TH SarabunPSK"/>
      <family val="2"/>
    </font>
    <font>
      <b/>
      <sz val="26"/>
      <color theme="2" tint="-9.9978637043366805E-2"/>
      <name val="TH SarabunPSK"/>
      <family val="2"/>
    </font>
    <font>
      <sz val="28"/>
      <color theme="4" tint="0.79998168889431442"/>
      <name val="TH SarabunPSK"/>
      <family val="2"/>
    </font>
    <font>
      <b/>
      <sz val="28"/>
      <color theme="4" tint="0.79998168889431442"/>
      <name val="TH SarabunPSK"/>
      <family val="2"/>
    </font>
    <font>
      <sz val="28"/>
      <color theme="5" tint="0.59999389629810485"/>
      <name val="TH SarabunPSK"/>
      <family val="2"/>
    </font>
    <font>
      <b/>
      <sz val="14"/>
      <color theme="1"/>
      <name val="EucrosiaUPC"/>
      <family val="1"/>
    </font>
    <font>
      <b/>
      <sz val="16"/>
      <color theme="5" tint="0.79998168889431442"/>
      <name val="TH SarabunPSK"/>
      <family val="2"/>
    </font>
    <font>
      <b/>
      <sz val="16"/>
      <color theme="6" tint="0.79998168889431442"/>
      <name val="TH SarabunPSK"/>
      <family val="2"/>
    </font>
    <font>
      <sz val="22"/>
      <color theme="4" tint="0.79998168889431442"/>
      <name val="TH SarabunPSK"/>
      <family val="2"/>
    </font>
    <font>
      <sz val="14"/>
      <color theme="1"/>
      <name val="Calibri"/>
      <family val="2"/>
      <charset val="222"/>
      <scheme val="minor"/>
    </font>
    <font>
      <b/>
      <sz val="12"/>
      <color theme="1"/>
      <name val="EucrosiaUPC"/>
      <family val="1"/>
      <charset val="222"/>
    </font>
    <font>
      <u/>
      <sz val="11"/>
      <color theme="10"/>
      <name val="Tahoma"/>
      <family val="2"/>
      <charset val="222"/>
    </font>
    <font>
      <sz val="14"/>
      <color rgb="FFFF0000"/>
      <name val="TH SarabunPSK"/>
      <family val="2"/>
    </font>
    <font>
      <sz val="14"/>
      <color theme="1"/>
      <name val="Wingdings 2"/>
      <family val="1"/>
      <charset val="2"/>
    </font>
    <font>
      <b/>
      <u/>
      <sz val="14"/>
      <color theme="1"/>
      <name val="TH SarabunPSK"/>
      <family val="2"/>
    </font>
  </fonts>
  <fills count="30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7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7" tint="0.59999389629810485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0.89999084444715716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1" tint="0.499984740745262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2" tint="-0.749992370372631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79998168889431442"/>
        <bgColor indexed="64"/>
      </patternFill>
    </fill>
  </fills>
  <borders count="99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theme="7" tint="0.39994506668294322"/>
      </top>
      <bottom style="thin">
        <color theme="7" tint="0.39994506668294322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/>
      <bottom/>
      <diagonal/>
    </border>
    <border>
      <left style="thin">
        <color rgb="FF000000"/>
      </left>
      <right style="thin">
        <color indexed="64"/>
      </right>
      <top/>
      <bottom style="thin">
        <color rgb="FF000000"/>
      </bottom>
      <diagonal/>
    </border>
    <border>
      <left style="thin">
        <color rgb="FF000000"/>
      </left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 style="thin">
        <color rgb="FF000000"/>
      </right>
      <top style="thin">
        <color indexed="64"/>
      </top>
      <bottom style="hair">
        <color rgb="FF000000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hair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hair">
        <color rgb="FF000000"/>
      </top>
      <bottom/>
      <diagonal/>
    </border>
    <border>
      <left style="thin">
        <color rgb="FF000000"/>
      </left>
      <right/>
      <top style="thin">
        <color indexed="64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hair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/>
      <diagonal/>
    </border>
    <border>
      <left style="thin">
        <color rgb="FF000000"/>
      </left>
      <right style="thin">
        <color indexed="64"/>
      </right>
      <top/>
      <bottom style="hair">
        <color rgb="FF000000"/>
      </bottom>
      <diagonal/>
    </border>
    <border>
      <left style="thin">
        <color rgb="FF000000"/>
      </left>
      <right/>
      <top style="thin">
        <color rgb="FF000000"/>
      </top>
      <bottom style="hair">
        <color rgb="FF000000"/>
      </bottom>
      <diagonal/>
    </border>
    <border>
      <left/>
      <right/>
      <top/>
      <bottom style="hair">
        <color indexed="64"/>
      </bottom>
      <diagonal/>
    </border>
    <border>
      <left/>
      <right/>
      <top style="hair">
        <color indexed="64"/>
      </top>
      <bottom style="hair">
        <color indexed="64"/>
      </bottom>
      <diagonal/>
    </border>
    <border>
      <left style="thin">
        <color rgb="FF000000"/>
      </left>
      <right/>
      <top style="thin">
        <color rgb="FF000000"/>
      </top>
      <bottom style="thin">
        <color rgb="FF000000"/>
      </bottom>
      <diagonal/>
    </border>
    <border>
      <left/>
      <right/>
      <top style="thin">
        <color rgb="FF000000"/>
      </top>
      <bottom style="thin">
        <color rgb="FF000000"/>
      </bottom>
      <diagonal/>
    </border>
    <border>
      <left/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/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rgb="FF000000"/>
      </top>
      <bottom/>
      <diagonal/>
    </border>
    <border>
      <left style="thin">
        <color rgb="FF000000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hair">
        <color indexed="64"/>
      </top>
      <bottom/>
      <diagonal/>
    </border>
    <border>
      <left style="thin">
        <color rgb="FF000000"/>
      </left>
      <right/>
      <top style="hair">
        <color rgb="FF000000"/>
      </top>
      <bottom/>
      <diagonal/>
    </border>
    <border>
      <left style="thin">
        <color rgb="FF000000"/>
      </left>
      <right/>
      <top style="thin">
        <color rgb="FF000000"/>
      </top>
      <bottom/>
      <diagonal/>
    </border>
    <border>
      <left style="thin">
        <color rgb="FF000000"/>
      </left>
      <right/>
      <top/>
      <bottom style="thin">
        <color rgb="FF000000"/>
      </bottom>
      <diagonal/>
    </border>
    <border>
      <left style="thin">
        <color rgb="FF000000"/>
      </left>
      <right/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rgb="FF000000"/>
      </right>
      <top style="thin">
        <color rgb="FF000000"/>
      </top>
      <bottom/>
      <diagonal/>
    </border>
    <border>
      <left/>
      <right style="thin">
        <color rgb="FF000000"/>
      </right>
      <top/>
      <bottom/>
      <diagonal/>
    </border>
    <border>
      <left style="thin">
        <color indexed="64"/>
      </left>
      <right style="thin">
        <color rgb="FF000000"/>
      </right>
      <top/>
      <bottom/>
      <diagonal/>
    </border>
    <border>
      <left style="thin">
        <color theme="5" tint="0.39994506668294322"/>
      </left>
      <right style="thin">
        <color theme="5" tint="0.39994506668294322"/>
      </right>
      <top style="thin">
        <color theme="5" tint="0.39994506668294322"/>
      </top>
      <bottom style="thin">
        <color theme="5" tint="0.39994506668294322"/>
      </bottom>
      <diagonal/>
    </border>
    <border>
      <left style="thin">
        <color rgb="FF000000"/>
      </left>
      <right/>
      <top/>
      <bottom/>
      <diagonal/>
    </border>
    <border>
      <left/>
      <right/>
      <top style="thin">
        <color theme="7" tint="0.39994506668294322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theme="5" tint="0.39994506668294322"/>
      </right>
      <top style="thin">
        <color theme="5" tint="0.39994506668294322"/>
      </top>
      <bottom style="thin">
        <color theme="5" tint="0.39994506668294322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/>
      <bottom/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rgb="FF000000"/>
      </left>
      <right/>
      <top style="thin">
        <color indexed="64"/>
      </top>
      <bottom/>
      <diagonal/>
    </border>
    <border>
      <left/>
      <right style="thin">
        <color rgb="FF000000"/>
      </right>
      <top style="thin">
        <color indexed="64"/>
      </top>
      <bottom/>
      <diagonal/>
    </border>
    <border>
      <left style="thin">
        <color rgb="FF000000"/>
      </left>
      <right/>
      <top/>
      <bottom style="hair">
        <color rgb="FF000000"/>
      </bottom>
      <diagonal/>
    </border>
    <border>
      <left/>
      <right style="thin">
        <color rgb="FF000000"/>
      </right>
      <top/>
      <bottom style="hair">
        <color rgb="FF000000"/>
      </bottom>
      <diagonal/>
    </border>
    <border>
      <left/>
      <right style="thin">
        <color rgb="FF000000"/>
      </right>
      <top style="hair">
        <color rgb="FF000000"/>
      </top>
      <bottom/>
      <diagonal/>
    </border>
    <border>
      <left/>
      <right style="thin">
        <color rgb="FF000000"/>
      </right>
      <top style="hair">
        <color rgb="FF000000"/>
      </top>
      <bottom style="hair">
        <color rgb="FF000000"/>
      </bottom>
      <diagonal/>
    </border>
    <border>
      <left style="thin">
        <color indexed="64"/>
      </left>
      <right/>
      <top style="hair">
        <color indexed="64"/>
      </top>
      <bottom/>
      <diagonal/>
    </border>
    <border>
      <left/>
      <right style="thin">
        <color rgb="FF000000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hair">
        <color rgb="FF000000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indexed="64"/>
      </bottom>
      <diagonal/>
    </border>
    <border>
      <left style="thin">
        <color rgb="FF000000"/>
      </left>
      <right style="thin">
        <color indexed="64"/>
      </right>
      <top style="hair">
        <color rgb="FF000000"/>
      </top>
      <bottom style="thin">
        <color rgb="FF000000"/>
      </bottom>
      <diagonal/>
    </border>
  </borders>
  <cellStyleXfs count="3">
    <xf numFmtId="0" fontId="0" fillId="0" borderId="0"/>
    <xf numFmtId="0" fontId="1" fillId="0" borderId="0"/>
    <xf numFmtId="0" fontId="34" fillId="0" borderId="0" applyNumberFormat="0" applyFill="0" applyBorder="0" applyAlignment="0" applyProtection="0">
      <alignment vertical="top"/>
      <protection locked="0"/>
    </xf>
  </cellStyleXfs>
  <cellXfs count="575">
    <xf numFmtId="0" fontId="0" fillId="0" borderId="0" xfId="0"/>
    <xf numFmtId="0" fontId="6" fillId="0" borderId="0" xfId="0" applyFont="1" applyProtection="1">
      <protection hidden="1"/>
    </xf>
    <xf numFmtId="0" fontId="5" fillId="2" borderId="1" xfId="0" applyFont="1" applyFill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vertical="center" shrinkToFit="1"/>
      <protection hidden="1"/>
    </xf>
    <xf numFmtId="0" fontId="6" fillId="0" borderId="0" xfId="0" applyFont="1" applyAlignment="1" applyProtection="1">
      <alignment vertical="center" shrinkToFit="1"/>
      <protection hidden="1"/>
    </xf>
    <xf numFmtId="0" fontId="6" fillId="2" borderId="0" xfId="0" applyFont="1" applyFill="1" applyAlignment="1" applyProtection="1">
      <alignment vertical="center" shrinkToFit="1"/>
      <protection hidden="1"/>
    </xf>
    <xf numFmtId="0" fontId="3" fillId="0" borderId="0" xfId="0" applyFont="1" applyProtection="1">
      <protection hidden="1"/>
    </xf>
    <xf numFmtId="0" fontId="3" fillId="2" borderId="3" xfId="0" applyFont="1" applyFill="1" applyBorder="1" applyAlignment="1" applyProtection="1">
      <alignment horizontal="center" vertical="center" shrinkToFit="1"/>
      <protection hidden="1"/>
    </xf>
    <xf numFmtId="0" fontId="3" fillId="0" borderId="0" xfId="0" applyFont="1" applyAlignment="1" applyProtection="1">
      <alignment shrinkToFit="1"/>
      <protection hidden="1"/>
    </xf>
    <xf numFmtId="0" fontId="3" fillId="4" borderId="0" xfId="0" applyFont="1" applyFill="1" applyProtection="1">
      <protection hidden="1"/>
    </xf>
    <xf numFmtId="0" fontId="5" fillId="4" borderId="1" xfId="0" applyFont="1" applyFill="1" applyBorder="1" applyAlignment="1" applyProtection="1">
      <alignment horizontal="center" vertical="center" shrinkToFit="1"/>
      <protection hidden="1"/>
    </xf>
    <xf numFmtId="0" fontId="3" fillId="4" borderId="3" xfId="0" applyFont="1" applyFill="1" applyBorder="1" applyAlignment="1" applyProtection="1">
      <alignment horizontal="center" vertical="center" shrinkToFit="1"/>
      <protection hidden="1"/>
    </xf>
    <xf numFmtId="0" fontId="7" fillId="3" borderId="0" xfId="0" applyFont="1" applyFill="1" applyBorder="1" applyProtection="1">
      <protection hidden="1"/>
    </xf>
    <xf numFmtId="0" fontId="7" fillId="7" borderId="0" xfId="0" applyFont="1" applyFill="1" applyBorder="1" applyProtection="1">
      <protection hidden="1"/>
    </xf>
    <xf numFmtId="0" fontId="7" fillId="4" borderId="0" xfId="0" applyFont="1" applyFill="1" applyBorder="1" applyProtection="1">
      <protection hidden="1"/>
    </xf>
    <xf numFmtId="0" fontId="10" fillId="4" borderId="0" xfId="0" applyFont="1" applyFill="1" applyBorder="1" applyProtection="1">
      <protection hidden="1"/>
    </xf>
    <xf numFmtId="0" fontId="7" fillId="4" borderId="0" xfId="0" applyFont="1" applyFill="1" applyBorder="1" applyAlignment="1" applyProtection="1">
      <protection hidden="1"/>
    </xf>
    <xf numFmtId="0" fontId="9" fillId="4" borderId="1" xfId="0" applyFont="1" applyFill="1" applyBorder="1" applyAlignment="1" applyProtection="1">
      <alignment horizontal="center" vertical="center" wrapText="1"/>
      <protection hidden="1"/>
    </xf>
    <xf numFmtId="0" fontId="8" fillId="4" borderId="1" xfId="0" applyFont="1" applyFill="1" applyBorder="1" applyAlignment="1" applyProtection="1">
      <alignment horizontal="center" vertical="center" wrapText="1"/>
      <protection hidden="1"/>
    </xf>
    <xf numFmtId="0" fontId="8" fillId="4" borderId="1" xfId="0" applyFont="1" applyFill="1" applyBorder="1" applyProtection="1">
      <protection hidden="1"/>
    </xf>
    <xf numFmtId="0" fontId="9" fillId="4" borderId="1" xfId="0" applyFont="1" applyFill="1" applyBorder="1" applyAlignment="1" applyProtection="1">
      <alignment horizontal="center"/>
      <protection hidden="1"/>
    </xf>
    <xf numFmtId="2" fontId="8" fillId="4" borderId="1" xfId="0" applyNumberFormat="1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protection hidden="1"/>
    </xf>
    <xf numFmtId="2" fontId="9" fillId="4" borderId="1" xfId="0" applyNumberFormat="1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0" fontId="7" fillId="4" borderId="0" xfId="0" applyFont="1" applyFill="1" applyProtection="1">
      <protection hidden="1"/>
    </xf>
    <xf numFmtId="0" fontId="7" fillId="8" borderId="0" xfId="0" applyFont="1" applyFill="1" applyBorder="1" applyProtection="1">
      <protection hidden="1"/>
    </xf>
    <xf numFmtId="0" fontId="7" fillId="4" borderId="13" xfId="0" applyFont="1" applyFill="1" applyBorder="1" applyProtection="1">
      <protection hidden="1"/>
    </xf>
    <xf numFmtId="0" fontId="5" fillId="3" borderId="1" xfId="0" applyFont="1" applyFill="1" applyBorder="1" applyAlignment="1" applyProtection="1">
      <alignment horizontal="center" vertical="center" shrinkToFit="1"/>
      <protection locked="0" hidden="1"/>
    </xf>
    <xf numFmtId="0" fontId="3" fillId="2" borderId="0" xfId="0" applyFont="1" applyFill="1" applyProtection="1">
      <protection hidden="1"/>
    </xf>
    <xf numFmtId="0" fontId="3" fillId="3" borderId="0" xfId="0" applyFont="1" applyFill="1" applyProtection="1">
      <protection hidden="1"/>
    </xf>
    <xf numFmtId="0" fontId="5" fillId="5" borderId="1" xfId="0" applyFont="1" applyFill="1" applyBorder="1" applyAlignment="1" applyProtection="1">
      <alignment horizontal="center" vertical="center" shrinkToFit="1"/>
      <protection hidden="1"/>
    </xf>
    <xf numFmtId="0" fontId="5" fillId="5" borderId="4" xfId="0" applyFont="1" applyFill="1" applyBorder="1" applyAlignment="1" applyProtection="1">
      <alignment horizontal="left" vertical="center" shrinkToFit="1"/>
      <protection hidden="1"/>
    </xf>
    <xf numFmtId="0" fontId="7" fillId="7" borderId="0" xfId="0" applyFont="1" applyFill="1" applyBorder="1" applyAlignment="1" applyProtection="1">
      <alignment horizontal="left"/>
      <protection hidden="1"/>
    </xf>
    <xf numFmtId="0" fontId="3" fillId="4" borderId="0" xfId="0" applyFont="1" applyFill="1" applyAlignment="1" applyProtection="1">
      <protection hidden="1"/>
    </xf>
    <xf numFmtId="0" fontId="7" fillId="4" borderId="0" xfId="0" applyFont="1" applyFill="1" applyBorder="1" applyAlignment="1" applyProtection="1">
      <alignment horizontal="right"/>
      <protection hidden="1"/>
    </xf>
    <xf numFmtId="0" fontId="2" fillId="2" borderId="0" xfId="0" applyFont="1" applyFill="1" applyBorder="1" applyAlignment="1" applyProtection="1">
      <protection hidden="1"/>
    </xf>
    <xf numFmtId="0" fontId="0" fillId="0" borderId="0" xfId="0" applyAlignment="1">
      <alignment horizontal="center" vertical="center"/>
    </xf>
    <xf numFmtId="0" fontId="5" fillId="9" borderId="1" xfId="0" applyFont="1" applyFill="1" applyBorder="1" applyAlignment="1" applyProtection="1">
      <alignment horizontal="center" vertical="center" shrinkToFit="1"/>
      <protection hidden="1"/>
    </xf>
    <xf numFmtId="0" fontId="5" fillId="9" borderId="4" xfId="0" applyFont="1" applyFill="1" applyBorder="1" applyAlignment="1" applyProtection="1">
      <alignment horizontal="left" vertical="center" shrinkToFit="1"/>
      <protection hidden="1"/>
    </xf>
    <xf numFmtId="0" fontId="3" fillId="4" borderId="0" xfId="0" applyFont="1" applyFill="1" applyAlignment="1" applyProtection="1">
      <alignment horizontal="left"/>
      <protection hidden="1"/>
    </xf>
    <xf numFmtId="0" fontId="3" fillId="4" borderId="6" xfId="0" applyFont="1" applyFill="1" applyBorder="1" applyAlignment="1" applyProtection="1">
      <protection hidden="1"/>
    </xf>
    <xf numFmtId="0" fontId="12" fillId="8" borderId="0" xfId="0" applyFont="1" applyFill="1"/>
    <xf numFmtId="0" fontId="0" fillId="8" borderId="0" xfId="0" applyFill="1"/>
    <xf numFmtId="0" fontId="0" fillId="8" borderId="0" xfId="0" applyFont="1" applyFill="1"/>
    <xf numFmtId="0" fontId="0" fillId="3" borderId="0" xfId="0" applyFill="1"/>
    <xf numFmtId="0" fontId="12" fillId="3" borderId="0" xfId="0" applyFont="1" applyFill="1"/>
    <xf numFmtId="0" fontId="11" fillId="3" borderId="0" xfId="0" applyFont="1" applyFill="1"/>
    <xf numFmtId="49" fontId="16" fillId="3" borderId="17" xfId="0" applyNumberFormat="1" applyFont="1" applyFill="1" applyBorder="1" applyAlignment="1">
      <alignment horizontal="center" wrapText="1"/>
    </xf>
    <xf numFmtId="0" fontId="13" fillId="3" borderId="25" xfId="0" applyFont="1" applyFill="1" applyBorder="1" applyAlignment="1">
      <alignment horizontal="left" vertical="top" wrapText="1"/>
    </xf>
    <xf numFmtId="0" fontId="12" fillId="3" borderId="25" xfId="0" applyFont="1" applyFill="1" applyBorder="1" applyAlignment="1">
      <alignment vertical="top" wrapText="1"/>
    </xf>
    <xf numFmtId="0" fontId="17" fillId="3" borderId="18" xfId="0" applyFont="1" applyFill="1" applyBorder="1" applyAlignment="1">
      <alignment wrapText="1"/>
    </xf>
    <xf numFmtId="0" fontId="13" fillId="3" borderId="36" xfId="0" applyFont="1" applyFill="1" applyBorder="1" applyAlignment="1">
      <alignment horizontal="left" vertical="top" wrapText="1" indent="1"/>
    </xf>
    <xf numFmtId="0" fontId="12" fillId="3" borderId="36" xfId="0" applyFont="1" applyFill="1" applyBorder="1" applyAlignment="1">
      <alignment vertical="top" wrapText="1"/>
    </xf>
    <xf numFmtId="0" fontId="17" fillId="3" borderId="19" xfId="0" applyFont="1" applyFill="1" applyBorder="1" applyAlignment="1">
      <alignment wrapText="1"/>
    </xf>
    <xf numFmtId="0" fontId="13" fillId="3" borderId="34" xfId="0" applyFont="1" applyFill="1" applyBorder="1" applyAlignment="1">
      <alignment horizontal="left" vertical="top" wrapText="1" indent="1"/>
    </xf>
    <xf numFmtId="0" fontId="12" fillId="3" borderId="34" xfId="0" applyFont="1" applyFill="1" applyBorder="1" applyAlignment="1">
      <alignment vertical="top" wrapText="1"/>
    </xf>
    <xf numFmtId="0" fontId="13" fillId="3" borderId="26" xfId="0" applyFont="1" applyFill="1" applyBorder="1" applyAlignment="1">
      <alignment horizontal="left" vertical="top" wrapText="1" indent="1"/>
    </xf>
    <xf numFmtId="0" fontId="12" fillId="3" borderId="26" xfId="0" applyFont="1" applyFill="1" applyBorder="1" applyAlignment="1">
      <alignment vertical="top" wrapText="1"/>
    </xf>
    <xf numFmtId="0" fontId="13" fillId="3" borderId="27" xfId="0" applyFont="1" applyFill="1" applyBorder="1" applyAlignment="1">
      <alignment horizontal="left" vertical="top" wrapText="1" indent="1"/>
    </xf>
    <xf numFmtId="0" fontId="12" fillId="3" borderId="27" xfId="0" applyFont="1" applyFill="1" applyBorder="1" applyAlignment="1">
      <alignment vertical="top" wrapText="1"/>
    </xf>
    <xf numFmtId="0" fontId="17" fillId="3" borderId="35" xfId="0" applyFont="1" applyFill="1" applyBorder="1" applyAlignment="1">
      <alignment wrapText="1"/>
    </xf>
    <xf numFmtId="0" fontId="13" fillId="3" borderId="21" xfId="0" applyFont="1" applyFill="1" applyBorder="1" applyAlignment="1">
      <alignment vertical="top" wrapText="1"/>
    </xf>
    <xf numFmtId="0" fontId="12" fillId="3" borderId="21" xfId="0" applyFont="1" applyFill="1" applyBorder="1" applyAlignment="1">
      <alignment vertical="top" wrapText="1"/>
    </xf>
    <xf numFmtId="0" fontId="17" fillId="3" borderId="12" xfId="0" applyFont="1" applyFill="1" applyBorder="1" applyAlignment="1">
      <alignment wrapText="1"/>
    </xf>
    <xf numFmtId="0" fontId="13" fillId="3" borderId="22" xfId="0" applyFont="1" applyFill="1" applyBorder="1" applyAlignment="1">
      <alignment vertical="top" wrapText="1"/>
    </xf>
    <xf numFmtId="0" fontId="12" fillId="3" borderId="22" xfId="0" applyFont="1" applyFill="1" applyBorder="1" applyAlignment="1">
      <alignment vertical="top" wrapText="1"/>
    </xf>
    <xf numFmtId="0" fontId="17" fillId="3" borderId="24" xfId="0" applyFont="1" applyFill="1" applyBorder="1" applyAlignment="1">
      <alignment wrapText="1"/>
    </xf>
    <xf numFmtId="0" fontId="13" fillId="3" borderId="23" xfId="0" applyFont="1" applyFill="1" applyBorder="1" applyAlignment="1">
      <alignment vertical="top" wrapText="1"/>
    </xf>
    <xf numFmtId="0" fontId="12" fillId="3" borderId="23" xfId="0" applyFont="1" applyFill="1" applyBorder="1" applyAlignment="1">
      <alignment vertical="top" wrapText="1"/>
    </xf>
    <xf numFmtId="0" fontId="0" fillId="3" borderId="3" xfId="0" applyFill="1" applyBorder="1"/>
    <xf numFmtId="0" fontId="13" fillId="3" borderId="32" xfId="0" applyFont="1" applyFill="1" applyBorder="1" applyAlignment="1">
      <alignment vertical="top" wrapText="1"/>
    </xf>
    <xf numFmtId="0" fontId="12" fillId="3" borderId="32" xfId="0" applyFont="1" applyFill="1" applyBorder="1" applyAlignment="1">
      <alignment vertical="top" wrapText="1"/>
    </xf>
    <xf numFmtId="0" fontId="12" fillId="3" borderId="37" xfId="0" applyFont="1" applyFill="1" applyBorder="1" applyAlignment="1">
      <alignment vertical="top" wrapText="1"/>
    </xf>
    <xf numFmtId="0" fontId="13" fillId="3" borderId="12" xfId="0" applyFont="1" applyFill="1" applyBorder="1" applyAlignment="1">
      <alignment vertical="top" wrapText="1"/>
    </xf>
    <xf numFmtId="0" fontId="13" fillId="3" borderId="26" xfId="0" applyFont="1" applyFill="1" applyBorder="1" applyAlignment="1">
      <alignment horizontal="left" vertical="top" indent="1"/>
    </xf>
    <xf numFmtId="0" fontId="12" fillId="3" borderId="38" xfId="0" applyFont="1" applyFill="1" applyBorder="1" applyAlignment="1">
      <alignment vertical="top" wrapText="1"/>
    </xf>
    <xf numFmtId="0" fontId="17" fillId="3" borderId="24" xfId="0" applyFont="1" applyFill="1" applyBorder="1" applyAlignment="1">
      <alignment vertical="top" wrapText="1"/>
    </xf>
    <xf numFmtId="0" fontId="12" fillId="3" borderId="40" xfId="0" applyFont="1" applyFill="1" applyBorder="1" applyAlignment="1">
      <alignment vertical="top" wrapText="1"/>
    </xf>
    <xf numFmtId="0" fontId="12" fillId="3" borderId="41" xfId="0" applyFont="1" applyFill="1" applyBorder="1" applyAlignment="1">
      <alignment vertical="top" wrapText="1"/>
    </xf>
    <xf numFmtId="0" fontId="13" fillId="3" borderId="33" xfId="0" applyFont="1" applyFill="1" applyBorder="1" applyAlignment="1">
      <alignment horizontal="left" vertical="top" wrapText="1" indent="1"/>
    </xf>
    <xf numFmtId="0" fontId="12" fillId="3" borderId="33" xfId="0" applyFont="1" applyFill="1" applyBorder="1" applyAlignment="1">
      <alignment vertical="top" wrapText="1"/>
    </xf>
    <xf numFmtId="0" fontId="12" fillId="3" borderId="39" xfId="0" applyFont="1" applyFill="1" applyBorder="1" applyAlignment="1">
      <alignment vertical="top" wrapText="1"/>
    </xf>
    <xf numFmtId="0" fontId="13" fillId="3" borderId="25" xfId="0" applyFont="1" applyFill="1" applyBorder="1" applyAlignment="1">
      <alignment vertical="top" wrapText="1"/>
    </xf>
    <xf numFmtId="0" fontId="13" fillId="3" borderId="31" xfId="0" applyFont="1" applyFill="1" applyBorder="1" applyAlignment="1">
      <alignment vertical="top" wrapText="1"/>
    </xf>
    <xf numFmtId="0" fontId="17" fillId="3" borderId="19" xfId="0" applyFont="1" applyFill="1" applyBorder="1" applyAlignment="1">
      <alignment vertical="top" wrapText="1"/>
    </xf>
    <xf numFmtId="0" fontId="0" fillId="3" borderId="39" xfId="0" applyFill="1" applyBorder="1"/>
    <xf numFmtId="0" fontId="0" fillId="3" borderId="19" xfId="0" applyFill="1" applyBorder="1" applyAlignment="1">
      <alignment vertical="top" wrapText="1"/>
    </xf>
    <xf numFmtId="0" fontId="13" fillId="3" borderId="25" xfId="0" applyFont="1" applyFill="1" applyBorder="1" applyAlignment="1">
      <alignment horizontal="left" wrapText="1"/>
    </xf>
    <xf numFmtId="0" fontId="12" fillId="3" borderId="42" xfId="0" applyFont="1" applyFill="1" applyBorder="1" applyAlignment="1">
      <alignment vertical="top" wrapText="1"/>
    </xf>
    <xf numFmtId="0" fontId="13" fillId="3" borderId="26" xfId="0" applyFont="1" applyFill="1" applyBorder="1" applyAlignment="1">
      <alignment vertical="top" wrapText="1"/>
    </xf>
    <xf numFmtId="0" fontId="13" fillId="3" borderId="33" xfId="0" applyFont="1" applyFill="1" applyBorder="1" applyAlignment="1">
      <alignment vertical="top" wrapText="1"/>
    </xf>
    <xf numFmtId="0" fontId="15" fillId="3" borderId="0" xfId="0" applyFont="1" applyFill="1"/>
    <xf numFmtId="0" fontId="0" fillId="3" borderId="43" xfId="0" applyFill="1" applyBorder="1"/>
    <xf numFmtId="0" fontId="14" fillId="3" borderId="44" xfId="0" applyFont="1" applyFill="1" applyBorder="1"/>
    <xf numFmtId="0" fontId="0" fillId="3" borderId="44" xfId="0" applyFill="1" applyBorder="1"/>
    <xf numFmtId="0" fontId="14" fillId="3" borderId="0" xfId="0" applyFont="1" applyFill="1"/>
    <xf numFmtId="0" fontId="0" fillId="3" borderId="2" xfId="0" applyFill="1" applyBorder="1"/>
    <xf numFmtId="0" fontId="16" fillId="3" borderId="0" xfId="0" applyFont="1" applyFill="1"/>
    <xf numFmtId="0" fontId="13" fillId="3" borderId="0" xfId="0" applyFont="1" applyFill="1"/>
    <xf numFmtId="0" fontId="13" fillId="3" borderId="0" xfId="0" applyFont="1" applyFill="1" applyAlignment="1">
      <alignment horizontal="center"/>
    </xf>
    <xf numFmtId="0" fontId="16" fillId="3" borderId="17" xfId="0" applyFont="1" applyFill="1" applyBorder="1" applyAlignment="1">
      <alignment horizontal="center" wrapText="1"/>
    </xf>
    <xf numFmtId="0" fontId="16" fillId="3" borderId="18" xfId="0" applyFont="1" applyFill="1" applyBorder="1" applyAlignment="1">
      <alignment horizontal="center" wrapText="1"/>
    </xf>
    <xf numFmtId="0" fontId="16" fillId="3" borderId="18" xfId="0" applyFont="1" applyFill="1" applyBorder="1" applyAlignment="1">
      <alignment horizontal="left" vertical="center" wrapText="1"/>
    </xf>
    <xf numFmtId="49" fontId="16" fillId="3" borderId="17" xfId="0" applyNumberFormat="1" applyFont="1" applyFill="1" applyBorder="1" applyAlignment="1">
      <alignment horizontal="center" vertical="center" wrapText="1"/>
    </xf>
    <xf numFmtId="49" fontId="16" fillId="8" borderId="18" xfId="0" applyNumberFormat="1" applyFont="1" applyFill="1" applyBorder="1" applyAlignment="1">
      <alignment horizontal="center" wrapText="1"/>
    </xf>
    <xf numFmtId="0" fontId="13" fillId="3" borderId="48" xfId="0" applyFont="1" applyFill="1" applyBorder="1" applyAlignment="1">
      <alignment vertical="top" wrapText="1"/>
    </xf>
    <xf numFmtId="0" fontId="12" fillId="3" borderId="48" xfId="0" applyFont="1" applyFill="1" applyBorder="1" applyAlignment="1">
      <alignment vertical="top" wrapText="1"/>
    </xf>
    <xf numFmtId="0" fontId="12" fillId="8" borderId="18" xfId="0" applyFont="1" applyFill="1" applyBorder="1" applyAlignment="1">
      <alignment vertical="top" wrapText="1"/>
    </xf>
    <xf numFmtId="0" fontId="16" fillId="3" borderId="18" xfId="0" applyFont="1" applyFill="1" applyBorder="1" applyAlignment="1">
      <alignment horizontal="left" vertical="top" wrapText="1" indent="1"/>
    </xf>
    <xf numFmtId="0" fontId="16" fillId="3" borderId="19" xfId="0" applyFont="1" applyFill="1" applyBorder="1" applyAlignment="1">
      <alignment horizontal="left" vertical="top" wrapText="1" indent="1"/>
    </xf>
    <xf numFmtId="0" fontId="17" fillId="3" borderId="49" xfId="0" applyFont="1" applyFill="1" applyBorder="1" applyAlignment="1">
      <alignment wrapText="1"/>
    </xf>
    <xf numFmtId="0" fontId="16" fillId="3" borderId="31" xfId="0" applyFont="1" applyFill="1" applyBorder="1" applyAlignment="1">
      <alignment horizontal="left" vertical="top" wrapText="1" indent="1"/>
    </xf>
    <xf numFmtId="0" fontId="17" fillId="3" borderId="49" xfId="0" applyFont="1" applyFill="1" applyBorder="1" applyAlignment="1">
      <alignment vertical="top" wrapText="1"/>
    </xf>
    <xf numFmtId="0" fontId="16" fillId="3" borderId="18" xfId="0" applyFont="1" applyFill="1" applyBorder="1" applyAlignment="1">
      <alignment horizontal="left" vertical="top" indent="1"/>
    </xf>
    <xf numFmtId="0" fontId="13" fillId="3" borderId="24" xfId="0" applyFont="1" applyFill="1" applyBorder="1" applyAlignment="1">
      <alignment vertical="top" wrapText="1"/>
    </xf>
    <xf numFmtId="0" fontId="12" fillId="3" borderId="24" xfId="0" applyFont="1" applyFill="1" applyBorder="1" applyAlignment="1">
      <alignment vertical="top" wrapText="1"/>
    </xf>
    <xf numFmtId="0" fontId="13" fillId="3" borderId="19" xfId="0" applyFont="1" applyFill="1" applyBorder="1" applyAlignment="1">
      <alignment horizontal="left" vertical="top" wrapText="1" indent="1"/>
    </xf>
    <xf numFmtId="0" fontId="12" fillId="3" borderId="19" xfId="0" applyFont="1" applyFill="1" applyBorder="1" applyAlignment="1">
      <alignment vertical="top" wrapText="1"/>
    </xf>
    <xf numFmtId="0" fontId="17" fillId="3" borderId="12" xfId="0" applyFont="1" applyFill="1" applyBorder="1" applyAlignment="1">
      <alignment vertical="top" wrapText="1"/>
    </xf>
    <xf numFmtId="0" fontId="13" fillId="3" borderId="20" xfId="0" applyFont="1" applyFill="1" applyBorder="1" applyAlignment="1">
      <alignment horizontal="left" vertical="top" wrapText="1" indent="1"/>
    </xf>
    <xf numFmtId="0" fontId="12" fillId="3" borderId="20" xfId="0" applyFont="1" applyFill="1" applyBorder="1" applyAlignment="1">
      <alignment vertical="top" wrapText="1"/>
    </xf>
    <xf numFmtId="0" fontId="12" fillId="8" borderId="50" xfId="0" applyFont="1" applyFill="1" applyBorder="1" applyAlignment="1">
      <alignment vertical="top" wrapText="1"/>
    </xf>
    <xf numFmtId="0" fontId="12" fillId="3" borderId="29" xfId="0" applyFont="1" applyFill="1" applyBorder="1" applyAlignment="1">
      <alignment vertical="top" wrapText="1"/>
    </xf>
    <xf numFmtId="0" fontId="12" fillId="3" borderId="30" xfId="0" applyFont="1" applyFill="1" applyBorder="1" applyAlignment="1">
      <alignment vertical="top" wrapText="1"/>
    </xf>
    <xf numFmtId="0" fontId="12" fillId="8" borderId="31" xfId="0" applyFont="1" applyFill="1" applyBorder="1" applyAlignment="1">
      <alignment vertical="top" wrapText="1"/>
    </xf>
    <xf numFmtId="0" fontId="12" fillId="8" borderId="51" xfId="0" applyFont="1" applyFill="1" applyBorder="1" applyAlignment="1">
      <alignment vertical="top" wrapText="1"/>
    </xf>
    <xf numFmtId="0" fontId="16" fillId="3" borderId="19" xfId="0" applyFont="1" applyFill="1" applyBorder="1" applyAlignment="1">
      <alignment horizontal="left" vertical="top" wrapText="1"/>
    </xf>
    <xf numFmtId="0" fontId="12" fillId="8" borderId="19" xfId="0" applyFont="1" applyFill="1" applyBorder="1" applyAlignment="1">
      <alignment vertical="top" wrapText="1"/>
    </xf>
    <xf numFmtId="0" fontId="13" fillId="3" borderId="52" xfId="0" applyFont="1" applyFill="1" applyBorder="1" applyAlignment="1">
      <alignment vertical="top" wrapText="1"/>
    </xf>
    <xf numFmtId="0" fontId="12" fillId="3" borderId="52" xfId="0" applyFont="1" applyFill="1" applyBorder="1" applyAlignment="1">
      <alignment vertical="top" wrapText="1"/>
    </xf>
    <xf numFmtId="0" fontId="13" fillId="3" borderId="49" xfId="0" applyFont="1" applyFill="1" applyBorder="1" applyAlignment="1">
      <alignment vertical="top" wrapText="1"/>
    </xf>
    <xf numFmtId="0" fontId="12" fillId="3" borderId="49" xfId="0" applyFont="1" applyFill="1" applyBorder="1" applyAlignment="1">
      <alignment vertical="top" wrapText="1"/>
    </xf>
    <xf numFmtId="0" fontId="12" fillId="3" borderId="53" xfId="0" applyFont="1" applyFill="1" applyBorder="1" applyAlignment="1">
      <alignment vertical="top" wrapText="1"/>
    </xf>
    <xf numFmtId="0" fontId="13" fillId="3" borderId="19" xfId="0" applyFont="1" applyFill="1" applyBorder="1" applyAlignment="1">
      <alignment vertical="top" wrapText="1"/>
    </xf>
    <xf numFmtId="0" fontId="17" fillId="3" borderId="20" xfId="0" applyFont="1" applyFill="1" applyBorder="1" applyAlignment="1">
      <alignment vertical="top" wrapText="1"/>
    </xf>
    <xf numFmtId="0" fontId="12" fillId="8" borderId="28" xfId="0" applyFont="1" applyFill="1" applyBorder="1" applyAlignment="1">
      <alignment vertical="top" wrapText="1"/>
    </xf>
    <xf numFmtId="0" fontId="12" fillId="8" borderId="29" xfId="0" applyFont="1" applyFill="1" applyBorder="1" applyAlignment="1">
      <alignment vertical="top" wrapText="1"/>
    </xf>
    <xf numFmtId="0" fontId="17" fillId="3" borderId="18" xfId="0" applyFont="1" applyFill="1" applyBorder="1" applyAlignment="1">
      <alignment vertical="top" wrapText="1"/>
    </xf>
    <xf numFmtId="0" fontId="12" fillId="8" borderId="36" xfId="0" applyFont="1" applyFill="1" applyBorder="1" applyAlignment="1">
      <alignment vertical="top" wrapText="1"/>
    </xf>
    <xf numFmtId="0" fontId="12" fillId="8" borderId="40" xfId="0" applyFont="1" applyFill="1" applyBorder="1" applyAlignment="1">
      <alignment vertical="top" wrapText="1"/>
    </xf>
    <xf numFmtId="0" fontId="16" fillId="3" borderId="18" xfId="0" applyFont="1" applyFill="1" applyBorder="1" applyAlignment="1">
      <alignment horizontal="left" vertical="top" wrapText="1"/>
    </xf>
    <xf numFmtId="0" fontId="17" fillId="3" borderId="50" xfId="0" applyFont="1" applyFill="1" applyBorder="1" applyAlignment="1">
      <alignment wrapText="1"/>
    </xf>
    <xf numFmtId="0" fontId="12" fillId="3" borderId="55" xfId="0" applyFont="1" applyFill="1" applyBorder="1" applyAlignment="1">
      <alignment vertical="top" wrapText="1"/>
    </xf>
    <xf numFmtId="0" fontId="12" fillId="8" borderId="54" xfId="0" applyFont="1" applyFill="1" applyBorder="1" applyAlignment="1">
      <alignment vertical="top" wrapText="1"/>
    </xf>
    <xf numFmtId="0" fontId="12" fillId="3" borderId="56" xfId="0" applyFont="1" applyFill="1" applyBorder="1" applyAlignment="1">
      <alignment vertical="top" wrapText="1"/>
    </xf>
    <xf numFmtId="0" fontId="17" fillId="3" borderId="3" xfId="0" applyFont="1" applyFill="1" applyBorder="1" applyAlignment="1">
      <alignment wrapText="1"/>
    </xf>
    <xf numFmtId="0" fontId="13" fillId="3" borderId="35" xfId="0" applyFont="1" applyFill="1" applyBorder="1" applyAlignment="1">
      <alignment horizontal="left" vertical="top" wrapText="1" indent="1"/>
    </xf>
    <xf numFmtId="0" fontId="12" fillId="3" borderId="35" xfId="0" applyFont="1" applyFill="1" applyBorder="1" applyAlignment="1">
      <alignment vertical="top" wrapText="1"/>
    </xf>
    <xf numFmtId="0" fontId="12" fillId="3" borderId="57" xfId="0" applyFont="1" applyFill="1" applyBorder="1" applyAlignment="1">
      <alignment vertical="top" wrapText="1"/>
    </xf>
    <xf numFmtId="0" fontId="16" fillId="3" borderId="31" xfId="0" applyFont="1" applyFill="1" applyBorder="1" applyAlignment="1">
      <alignment horizontal="left" vertical="top" wrapText="1"/>
    </xf>
    <xf numFmtId="0" fontId="2" fillId="2" borderId="0" xfId="0" applyFont="1" applyFill="1" applyBorder="1" applyAlignment="1" applyProtection="1">
      <alignment horizontal="center"/>
      <protection hidden="1"/>
    </xf>
    <xf numFmtId="0" fontId="4" fillId="10" borderId="1" xfId="0" applyFont="1" applyFill="1" applyBorder="1" applyAlignment="1">
      <alignment horizontal="center" vertical="center" wrapText="1"/>
    </xf>
    <xf numFmtId="0" fontId="2" fillId="10" borderId="1" xfId="0" applyFont="1" applyFill="1" applyBorder="1" applyAlignment="1" applyProtection="1">
      <alignment horizontal="center"/>
      <protection hidden="1"/>
    </xf>
    <xf numFmtId="0" fontId="3" fillId="14" borderId="0" xfId="0" applyFont="1" applyFill="1" applyProtection="1">
      <protection hidden="1"/>
    </xf>
    <xf numFmtId="0" fontId="2" fillId="15" borderId="1" xfId="0" applyFont="1" applyFill="1" applyBorder="1" applyAlignment="1" applyProtection="1">
      <alignment horizontal="center" shrinkToFit="1"/>
      <protection hidden="1"/>
    </xf>
    <xf numFmtId="0" fontId="2" fillId="6" borderId="15" xfId="0" applyFont="1" applyFill="1" applyBorder="1" applyAlignment="1" applyProtection="1">
      <alignment horizontal="center" shrinkToFit="1"/>
      <protection hidden="1"/>
    </xf>
    <xf numFmtId="0" fontId="20" fillId="6" borderId="15" xfId="0" applyFont="1" applyFill="1" applyBorder="1" applyAlignment="1" applyProtection="1">
      <alignment horizontal="center" vertical="center"/>
      <protection hidden="1"/>
    </xf>
    <xf numFmtId="0" fontId="2" fillId="15" borderId="14" xfId="0" applyFont="1" applyFill="1" applyBorder="1" applyAlignment="1" applyProtection="1">
      <alignment horizontal="center" shrinkToFit="1"/>
      <protection hidden="1"/>
    </xf>
    <xf numFmtId="0" fontId="20" fillId="15" borderId="14" xfId="0" applyFont="1" applyFill="1" applyBorder="1" applyAlignment="1" applyProtection="1">
      <alignment horizontal="center" vertical="center" shrinkToFit="1"/>
      <protection hidden="1"/>
    </xf>
    <xf numFmtId="0" fontId="20" fillId="15" borderId="1" xfId="0" applyFont="1" applyFill="1" applyBorder="1" applyAlignment="1" applyProtection="1">
      <alignment horizontal="center" vertical="center" shrinkToFit="1"/>
      <protection hidden="1"/>
    </xf>
    <xf numFmtId="0" fontId="2" fillId="10" borderId="15" xfId="0" applyFont="1" applyFill="1" applyBorder="1" applyAlignment="1" applyProtection="1">
      <alignment horizontal="center"/>
      <protection hidden="1"/>
    </xf>
    <xf numFmtId="0" fontId="20" fillId="10" borderId="15" xfId="0" applyFont="1" applyFill="1" applyBorder="1" applyAlignment="1" applyProtection="1">
      <alignment horizontal="center" vertical="center"/>
      <protection hidden="1"/>
    </xf>
    <xf numFmtId="0" fontId="6" fillId="4" borderId="0" xfId="0" applyFont="1" applyFill="1" applyAlignment="1" applyProtection="1">
      <alignment vertical="center" shrinkToFit="1"/>
      <protection hidden="1"/>
    </xf>
    <xf numFmtId="0" fontId="6" fillId="4" borderId="0" xfId="0" applyFont="1" applyFill="1" applyProtection="1">
      <protection hidden="1"/>
    </xf>
    <xf numFmtId="0" fontId="22" fillId="7" borderId="0" xfId="0" applyFont="1" applyFill="1" applyBorder="1" applyProtection="1">
      <protection hidden="1"/>
    </xf>
    <xf numFmtId="0" fontId="23" fillId="7" borderId="0" xfId="0" applyFont="1" applyFill="1" applyBorder="1" applyProtection="1">
      <protection hidden="1"/>
    </xf>
    <xf numFmtId="0" fontId="24" fillId="7" borderId="0" xfId="0" applyFont="1" applyFill="1" applyBorder="1" applyProtection="1">
      <protection hidden="1"/>
    </xf>
    <xf numFmtId="0" fontId="25" fillId="7" borderId="0" xfId="0" applyFont="1" applyFill="1" applyBorder="1" applyProtection="1">
      <protection hidden="1"/>
    </xf>
    <xf numFmtId="0" fontId="4" fillId="10" borderId="1" xfId="0" applyFont="1" applyFill="1" applyBorder="1" applyAlignment="1" applyProtection="1">
      <alignment horizontal="center" vertical="center" wrapText="1"/>
      <protection hidden="1"/>
    </xf>
    <xf numFmtId="0" fontId="3" fillId="11" borderId="14" xfId="0" applyFont="1" applyFill="1" applyBorder="1" applyAlignment="1" applyProtection="1">
      <alignment horizontal="center" vertical="center" shrinkToFit="1"/>
      <protection hidden="1"/>
    </xf>
    <xf numFmtId="0" fontId="3" fillId="11" borderId="1" xfId="0" applyFont="1" applyFill="1" applyBorder="1" applyAlignment="1" applyProtection="1">
      <alignment horizontal="center" vertical="center" shrinkToFit="1"/>
      <protection hidden="1"/>
    </xf>
    <xf numFmtId="0" fontId="3" fillId="5" borderId="1" xfId="0" applyFont="1" applyFill="1" applyBorder="1" applyAlignment="1" applyProtection="1">
      <alignment horizontal="center" vertical="center" shrinkToFit="1"/>
      <protection hidden="1"/>
    </xf>
    <xf numFmtId="2" fontId="3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3" fillId="2" borderId="1" xfId="0" applyFont="1" applyFill="1" applyBorder="1" applyAlignment="1" applyProtection="1">
      <alignment horizontal="center" vertical="center" shrinkToFit="1"/>
      <protection hidden="1"/>
    </xf>
    <xf numFmtId="0" fontId="6" fillId="14" borderId="0" xfId="0" applyFont="1" applyFill="1" applyProtection="1">
      <protection hidden="1"/>
    </xf>
    <xf numFmtId="0" fontId="3" fillId="14" borderId="0" xfId="0" applyFont="1" applyFill="1" applyAlignment="1" applyProtection="1">
      <alignment vertical="center" shrinkToFit="1"/>
      <protection hidden="1"/>
    </xf>
    <xf numFmtId="0" fontId="6" fillId="14" borderId="0" xfId="0" applyFont="1" applyFill="1" applyAlignment="1" applyProtection="1">
      <alignment vertical="center" shrinkToFit="1"/>
      <protection hidden="1"/>
    </xf>
    <xf numFmtId="0" fontId="28" fillId="14" borderId="0" xfId="0" applyFont="1" applyFill="1" applyAlignment="1" applyProtection="1">
      <alignment horizontal="center" vertical="center" shrinkToFit="1"/>
      <protection hidden="1"/>
    </xf>
    <xf numFmtId="1" fontId="3" fillId="2" borderId="1" xfId="0" applyNumberFormat="1" applyFont="1" applyFill="1" applyBorder="1" applyAlignment="1" applyProtection="1">
      <alignment horizontal="center" vertical="center" shrinkToFit="1"/>
      <protection hidden="1"/>
    </xf>
    <xf numFmtId="0" fontId="28" fillId="8" borderId="1" xfId="0" applyFont="1" applyFill="1" applyBorder="1" applyAlignment="1" applyProtection="1">
      <alignment horizontal="center" vertical="center" shrinkToFit="1"/>
      <protection locked="0" hidden="1"/>
    </xf>
    <xf numFmtId="0" fontId="28" fillId="14" borderId="1" xfId="0" applyFont="1" applyFill="1" applyBorder="1" applyAlignment="1" applyProtection="1">
      <alignment horizontal="center" vertical="center" shrinkToFit="1"/>
      <protection hidden="1"/>
    </xf>
    <xf numFmtId="0" fontId="28" fillId="5" borderId="1" xfId="0" applyFont="1" applyFill="1" applyBorder="1" applyAlignment="1" applyProtection="1">
      <alignment horizontal="center" vertical="center" shrinkToFit="1"/>
      <protection locked="0" hidden="1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20" fillId="10" borderId="1" xfId="0" applyFont="1" applyFill="1" applyBorder="1" applyAlignment="1" applyProtection="1">
      <alignment horizontal="center" vertical="center"/>
      <protection hidden="1"/>
    </xf>
    <xf numFmtId="0" fontId="3" fillId="16" borderId="14" xfId="0" applyFont="1" applyFill="1" applyBorder="1" applyAlignment="1" applyProtection="1">
      <alignment horizontal="center" vertical="center" shrinkToFit="1"/>
      <protection locked="0" hidden="1"/>
    </xf>
    <xf numFmtId="0" fontId="3" fillId="16" borderId="1" xfId="0" applyFont="1" applyFill="1" applyBorder="1" applyAlignment="1" applyProtection="1">
      <alignment horizontal="center" vertical="center" shrinkToFit="1"/>
      <protection locked="0" hidden="1"/>
    </xf>
    <xf numFmtId="0" fontId="3" fillId="16" borderId="15" xfId="0" applyFont="1" applyFill="1" applyBorder="1" applyAlignment="1" applyProtection="1">
      <alignment horizontal="center" vertical="center" shrinkToFit="1"/>
      <protection locked="0"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5" fillId="9" borderId="1" xfId="0" applyFont="1" applyFill="1" applyBorder="1" applyAlignment="1" applyProtection="1">
      <alignment horizontal="left" vertical="center" shrinkToFit="1"/>
      <protection hidden="1"/>
    </xf>
    <xf numFmtId="1" fontId="3" fillId="6" borderId="3" xfId="0" applyNumberFormat="1" applyFont="1" applyFill="1" applyBorder="1" applyAlignment="1" applyProtection="1">
      <alignment horizontal="center" vertical="center" shrinkToFit="1"/>
      <protection hidden="1"/>
    </xf>
    <xf numFmtId="0" fontId="14" fillId="0" borderId="0" xfId="0" applyFont="1" applyFill="1"/>
    <xf numFmtId="0" fontId="0" fillId="0" borderId="0" xfId="0" applyFill="1"/>
    <xf numFmtId="0" fontId="17" fillId="3" borderId="67" xfId="0" applyFont="1" applyFill="1" applyBorder="1" applyAlignment="1">
      <alignment vertical="top" wrapText="1"/>
    </xf>
    <xf numFmtId="0" fontId="0" fillId="0" borderId="68" xfId="0" applyFill="1" applyBorder="1"/>
    <xf numFmtId="0" fontId="0" fillId="3" borderId="69" xfId="0" applyFill="1" applyBorder="1"/>
    <xf numFmtId="0" fontId="29" fillId="7" borderId="0" xfId="0" applyFont="1" applyFill="1" applyBorder="1" applyProtection="1">
      <protection hidden="1"/>
    </xf>
    <xf numFmtId="0" fontId="31" fillId="7" borderId="0" xfId="0" applyFont="1" applyFill="1" applyBorder="1" applyProtection="1">
      <protection hidden="1"/>
    </xf>
    <xf numFmtId="0" fontId="0" fillId="17" borderId="0" xfId="0" applyFill="1"/>
    <xf numFmtId="0" fontId="16" fillId="3" borderId="17" xfId="0" applyFont="1" applyFill="1" applyBorder="1" applyAlignment="1">
      <alignment horizontal="center" vertical="center" shrinkToFit="1"/>
    </xf>
    <xf numFmtId="0" fontId="2" fillId="4" borderId="0" xfId="0" applyFont="1" applyFill="1" applyBorder="1" applyAlignment="1" applyProtection="1">
      <alignment vertical="center"/>
      <protection hidden="1"/>
    </xf>
    <xf numFmtId="0" fontId="0" fillId="5" borderId="2" xfId="0" applyFill="1" applyBorder="1"/>
    <xf numFmtId="0" fontId="16" fillId="5" borderId="0" xfId="0" applyFont="1" applyFill="1"/>
    <xf numFmtId="0" fontId="0" fillId="5" borderId="0" xfId="0" applyFill="1"/>
    <xf numFmtId="0" fontId="13" fillId="5" borderId="0" xfId="0" applyFont="1" applyFill="1"/>
    <xf numFmtId="0" fontId="6" fillId="2" borderId="0" xfId="0" applyFont="1" applyFill="1" applyProtection="1">
      <protection hidden="1"/>
    </xf>
    <xf numFmtId="0" fontId="3" fillId="2" borderId="0" xfId="0" applyFont="1" applyFill="1" applyAlignment="1" applyProtection="1">
      <alignment vertical="center" shrinkToFit="1"/>
      <protection hidden="1"/>
    </xf>
    <xf numFmtId="0" fontId="2" fillId="11" borderId="0" xfId="0" applyFont="1" applyFill="1" applyBorder="1" applyAlignment="1" applyProtection="1">
      <protection hidden="1"/>
    </xf>
    <xf numFmtId="0" fontId="3" fillId="11" borderId="0" xfId="0" applyFont="1" applyFill="1" applyProtection="1">
      <protection hidden="1"/>
    </xf>
    <xf numFmtId="0" fontId="2" fillId="11" borderId="2" xfId="0" applyFont="1" applyFill="1" applyBorder="1" applyAlignment="1" applyProtection="1">
      <protection hidden="1"/>
    </xf>
    <xf numFmtId="0" fontId="5" fillId="11" borderId="1" xfId="0" applyFont="1" applyFill="1" applyBorder="1" applyAlignment="1" applyProtection="1">
      <alignment horizontal="center" vertical="center" shrinkToFit="1"/>
      <protection hidden="1"/>
    </xf>
    <xf numFmtId="0" fontId="5" fillId="3" borderId="1" xfId="0" applyFont="1" applyFill="1" applyBorder="1" applyAlignment="1" applyProtection="1">
      <alignment horizontal="left" vertical="center" shrinkToFit="1"/>
      <protection locked="0" hidden="1"/>
    </xf>
    <xf numFmtId="0" fontId="4" fillId="18" borderId="70" xfId="0" applyFont="1" applyFill="1" applyBorder="1" applyAlignment="1" applyProtection="1">
      <alignment horizontal="center" vertical="center" textRotation="90" wrapText="1"/>
      <protection hidden="1"/>
    </xf>
    <xf numFmtId="0" fontId="3" fillId="18" borderId="70" xfId="0" applyFont="1" applyFill="1" applyBorder="1" applyAlignment="1" applyProtection="1">
      <alignment horizontal="center" vertical="center" shrinkToFit="1"/>
      <protection hidden="1"/>
    </xf>
    <xf numFmtId="0" fontId="12" fillId="3" borderId="71" xfId="0" applyFont="1" applyFill="1" applyBorder="1" applyAlignment="1">
      <alignment vertical="top" wrapText="1"/>
    </xf>
    <xf numFmtId="0" fontId="9" fillId="16" borderId="1" xfId="0" applyFont="1" applyFill="1" applyBorder="1" applyAlignment="1" applyProtection="1">
      <alignment horizontal="center"/>
      <protection hidden="1"/>
    </xf>
    <xf numFmtId="0" fontId="9" fillId="8" borderId="1" xfId="0" applyFont="1" applyFill="1" applyBorder="1" applyAlignment="1" applyProtection="1">
      <alignment horizontal="center"/>
      <protection hidden="1"/>
    </xf>
    <xf numFmtId="0" fontId="7" fillId="14" borderId="1" xfId="0" applyFont="1" applyFill="1" applyBorder="1" applyProtection="1">
      <protection hidden="1"/>
    </xf>
    <xf numFmtId="0" fontId="7" fillId="20" borderId="0" xfId="0" applyFont="1" applyFill="1" applyBorder="1" applyProtection="1">
      <protection hidden="1"/>
    </xf>
    <xf numFmtId="0" fontId="7" fillId="3" borderId="1" xfId="0" applyFont="1" applyFill="1" applyBorder="1" applyAlignment="1" applyProtection="1">
      <alignment horizontal="center" vertical="center"/>
      <protection locked="0"/>
    </xf>
    <xf numFmtId="0" fontId="7" fillId="19" borderId="1" xfId="0" applyFont="1" applyFill="1" applyBorder="1" applyAlignment="1" applyProtection="1">
      <alignment horizontal="center" vertical="center"/>
      <protection locked="0"/>
    </xf>
    <xf numFmtId="0" fontId="7" fillId="15" borderId="1" xfId="0" applyFont="1" applyFill="1" applyBorder="1" applyAlignment="1" applyProtection="1">
      <alignment horizontal="center" vertical="center"/>
      <protection hidden="1"/>
    </xf>
    <xf numFmtId="0" fontId="7" fillId="7" borderId="0" xfId="0" applyFont="1" applyFill="1" applyBorder="1" applyAlignment="1" applyProtection="1">
      <alignment horizontal="right"/>
      <protection hidden="1"/>
    </xf>
    <xf numFmtId="0" fontId="2" fillId="6" borderId="1" xfId="0" applyFont="1" applyFill="1" applyBorder="1" applyAlignment="1" applyProtection="1">
      <alignment horizontal="center" shrinkToFit="1"/>
      <protection hidden="1"/>
    </xf>
    <xf numFmtId="0" fontId="3" fillId="14" borderId="1" xfId="0" applyFont="1" applyFill="1" applyBorder="1" applyAlignment="1" applyProtection="1">
      <alignment horizontal="center" vertical="center" wrapText="1"/>
      <protection hidden="1"/>
    </xf>
    <xf numFmtId="0" fontId="28" fillId="14" borderId="1" xfId="0" applyFont="1" applyFill="1" applyBorder="1" applyAlignment="1" applyProtection="1">
      <alignment horizontal="center" wrapText="1"/>
      <protection hidden="1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/>
      <protection hidden="1"/>
    </xf>
    <xf numFmtId="0" fontId="2" fillId="5" borderId="1" xfId="0" applyFont="1" applyFill="1" applyBorder="1" applyAlignment="1" applyProtection="1">
      <alignment horizontal="center" vertical="center" wrapText="1"/>
      <protection hidden="1"/>
    </xf>
    <xf numFmtId="0" fontId="4" fillId="18" borderId="74" xfId="0" applyFont="1" applyFill="1" applyBorder="1" applyAlignment="1" applyProtection="1">
      <alignment horizontal="center" vertical="center" textRotation="90" wrapText="1"/>
      <protection hidden="1"/>
    </xf>
    <xf numFmtId="0" fontId="3" fillId="18" borderId="74" xfId="0" applyFont="1" applyFill="1" applyBorder="1" applyAlignment="1" applyProtection="1">
      <alignment horizontal="center" vertical="center" shrinkToFit="1"/>
      <protection hidden="1"/>
    </xf>
    <xf numFmtId="0" fontId="3" fillId="5" borderId="1" xfId="0" applyFont="1" applyFill="1" applyBorder="1" applyAlignment="1" applyProtection="1">
      <alignment horizontal="center" vertical="center" wrapText="1" shrinkToFit="1"/>
      <protection hidden="1"/>
    </xf>
    <xf numFmtId="2" fontId="3" fillId="3" borderId="1" xfId="0" applyNumberFormat="1" applyFont="1" applyFill="1" applyBorder="1" applyAlignment="1" applyProtection="1">
      <alignment horizontal="center" vertical="center" shrinkToFit="1"/>
      <protection locked="0"/>
    </xf>
    <xf numFmtId="2" fontId="5" fillId="9" borderId="4" xfId="0" applyNumberFormat="1" applyFont="1" applyFill="1" applyBorder="1" applyAlignment="1" applyProtection="1">
      <alignment horizontal="center" vertical="center" shrinkToFit="1"/>
      <protection hidden="1"/>
    </xf>
    <xf numFmtId="0" fontId="28" fillId="14" borderId="1" xfId="0" applyFont="1" applyFill="1" applyBorder="1" applyAlignment="1" applyProtection="1">
      <alignment horizontal="center" vertical="center" shrinkToFit="1"/>
      <protection locked="0" hidden="1"/>
    </xf>
    <xf numFmtId="0" fontId="28" fillId="5" borderId="1" xfId="0" applyFont="1" applyFill="1" applyBorder="1" applyAlignment="1" applyProtection="1">
      <alignment horizontal="center" vertical="center" shrinkToFit="1"/>
      <protection hidden="1"/>
    </xf>
    <xf numFmtId="0" fontId="28" fillId="8" borderId="1" xfId="0" applyFont="1" applyFill="1" applyBorder="1" applyAlignment="1" applyProtection="1">
      <alignment horizontal="center" vertical="center" shrinkToFit="1"/>
      <protection hidden="1"/>
    </xf>
    <xf numFmtId="0" fontId="3" fillId="16" borderId="4" xfId="0" applyFont="1" applyFill="1" applyBorder="1" applyAlignment="1" applyProtection="1">
      <alignment horizontal="center" vertical="center" shrinkToFit="1"/>
      <protection locked="0" hidden="1"/>
    </xf>
    <xf numFmtId="0" fontId="3" fillId="16" borderId="16" xfId="0" applyFont="1" applyFill="1" applyBorder="1" applyAlignment="1" applyProtection="1">
      <alignment horizontal="center" vertical="center" shrinkToFit="1"/>
      <protection locked="0" hidden="1"/>
    </xf>
    <xf numFmtId="0" fontId="3" fillId="22" borderId="1" xfId="0" applyFont="1" applyFill="1" applyBorder="1" applyAlignment="1" applyProtection="1">
      <alignment horizontal="center" vertical="center" wrapText="1"/>
      <protection hidden="1"/>
    </xf>
    <xf numFmtId="0" fontId="3" fillId="22" borderId="14" xfId="0" applyFont="1" applyFill="1" applyBorder="1" applyAlignment="1" applyProtection="1">
      <alignment horizontal="center" vertical="center" wrapText="1"/>
      <protection hidden="1"/>
    </xf>
    <xf numFmtId="0" fontId="3" fillId="22" borderId="15" xfId="0" applyFont="1" applyFill="1" applyBorder="1" applyAlignment="1" applyProtection="1">
      <alignment horizontal="center" vertical="center" wrapText="1"/>
      <protection hidden="1"/>
    </xf>
    <xf numFmtId="0" fontId="3" fillId="0" borderId="1" xfId="0" applyFont="1" applyBorder="1" applyAlignment="1" applyProtection="1">
      <alignment horizontal="center" vertical="center" shrinkToFit="1"/>
      <protection hidden="1"/>
    </xf>
    <xf numFmtId="2" fontId="3" fillId="0" borderId="1" xfId="0" applyNumberFormat="1" applyFont="1" applyBorder="1" applyAlignment="1" applyProtection="1">
      <alignment horizontal="center" vertical="center" shrinkToFit="1"/>
      <protection hidden="1"/>
    </xf>
    <xf numFmtId="0" fontId="3" fillId="8" borderId="1" xfId="0" applyFont="1" applyFill="1" applyBorder="1" applyAlignment="1" applyProtection="1">
      <alignment horizontal="center" vertical="center"/>
      <protection hidden="1"/>
    </xf>
    <xf numFmtId="0" fontId="3" fillId="8" borderId="7" xfId="0" applyFont="1" applyFill="1" applyBorder="1" applyAlignment="1" applyProtection="1">
      <alignment horizontal="center" vertical="center"/>
      <protection hidden="1"/>
    </xf>
    <xf numFmtId="0" fontId="3" fillId="8" borderId="14" xfId="0" applyFont="1" applyFill="1" applyBorder="1" applyAlignment="1" applyProtection="1">
      <alignment horizontal="center" vertical="center"/>
      <protection hidden="1"/>
    </xf>
    <xf numFmtId="2" fontId="3" fillId="22" borderId="16" xfId="0" applyNumberFormat="1" applyFont="1" applyFill="1" applyBorder="1" applyAlignment="1" applyProtection="1">
      <alignment horizontal="center" vertical="center" shrinkToFit="1"/>
      <protection hidden="1"/>
    </xf>
    <xf numFmtId="2" fontId="3" fillId="22" borderId="9" xfId="0" applyNumberFormat="1" applyFont="1" applyFill="1" applyBorder="1" applyAlignment="1" applyProtection="1">
      <alignment horizontal="center" vertical="center" shrinkToFit="1"/>
      <protection hidden="1"/>
    </xf>
    <xf numFmtId="2" fontId="3" fillId="2" borderId="9" xfId="0" applyNumberFormat="1" applyFont="1" applyFill="1" applyBorder="1" applyAlignment="1" applyProtection="1">
      <alignment horizontal="center" vertical="center" shrinkToFit="1"/>
      <protection hidden="1"/>
    </xf>
    <xf numFmtId="0" fontId="3" fillId="16" borderId="3" xfId="0" applyFont="1" applyFill="1" applyBorder="1" applyAlignment="1" applyProtection="1">
      <alignment horizontal="center" vertical="center" shrinkToFit="1"/>
      <protection locked="0" hidden="1"/>
    </xf>
    <xf numFmtId="0" fontId="3" fillId="16" borderId="11" xfId="0" applyFont="1" applyFill="1" applyBorder="1" applyAlignment="1" applyProtection="1">
      <alignment horizontal="center" vertical="center" shrinkToFit="1"/>
      <protection locked="0" hidden="1"/>
    </xf>
    <xf numFmtId="0" fontId="3" fillId="16" borderId="78" xfId="0" applyFont="1" applyFill="1" applyBorder="1" applyAlignment="1" applyProtection="1">
      <alignment horizontal="center" vertical="center" shrinkToFit="1"/>
      <protection locked="0" hidden="1"/>
    </xf>
    <xf numFmtId="0" fontId="3" fillId="6" borderId="85" xfId="0" applyFont="1" applyFill="1" applyBorder="1" applyAlignment="1">
      <alignment horizontal="center" vertical="center"/>
    </xf>
    <xf numFmtId="0" fontId="3" fillId="6" borderId="86" xfId="0" applyFont="1" applyFill="1" applyBorder="1" applyAlignment="1">
      <alignment horizontal="center" vertical="center"/>
    </xf>
    <xf numFmtId="0" fontId="3" fillId="12" borderId="85" xfId="0" applyFont="1" applyFill="1" applyBorder="1" applyAlignment="1">
      <alignment horizontal="center" vertical="center"/>
    </xf>
    <xf numFmtId="0" fontId="3" fillId="12" borderId="86" xfId="0" applyFont="1" applyFill="1" applyBorder="1" applyAlignment="1">
      <alignment horizontal="center" vertical="center"/>
    </xf>
    <xf numFmtId="0" fontId="3" fillId="12" borderId="87" xfId="0" applyFont="1" applyFill="1" applyBorder="1" applyAlignment="1">
      <alignment horizontal="center" vertical="center"/>
    </xf>
    <xf numFmtId="0" fontId="3" fillId="10" borderId="85" xfId="0" applyFont="1" applyFill="1" applyBorder="1" applyAlignment="1">
      <alignment horizontal="center" vertical="center" wrapText="1"/>
    </xf>
    <xf numFmtId="0" fontId="3" fillId="10" borderId="86" xfId="0" applyFont="1" applyFill="1" applyBorder="1" applyAlignment="1">
      <alignment horizontal="center" vertical="center" wrapText="1"/>
    </xf>
    <xf numFmtId="0" fontId="3" fillId="15" borderId="85" xfId="0" applyFont="1" applyFill="1" applyBorder="1" applyAlignment="1">
      <alignment horizontal="center" vertical="center" wrapText="1"/>
    </xf>
    <xf numFmtId="0" fontId="3" fillId="15" borderId="86" xfId="0" applyFont="1" applyFill="1" applyBorder="1" applyAlignment="1">
      <alignment horizontal="center" vertical="center" wrapText="1"/>
    </xf>
    <xf numFmtId="0" fontId="3" fillId="22" borderId="85" xfId="0" applyFont="1" applyFill="1" applyBorder="1" applyAlignment="1">
      <alignment horizontal="center" vertical="center" wrapText="1"/>
    </xf>
    <xf numFmtId="0" fontId="3" fillId="22" borderId="86" xfId="0" applyFont="1" applyFill="1" applyBorder="1" applyAlignment="1">
      <alignment horizontal="center" vertical="center" wrapText="1"/>
    </xf>
    <xf numFmtId="0" fontId="3" fillId="22" borderId="87" xfId="0" applyFont="1" applyFill="1" applyBorder="1" applyAlignment="1">
      <alignment horizontal="center" vertical="center" wrapText="1"/>
    </xf>
    <xf numFmtId="0" fontId="3" fillId="23" borderId="85" xfId="0" applyFont="1" applyFill="1" applyBorder="1" applyAlignment="1">
      <alignment horizontal="center" vertical="center"/>
    </xf>
    <xf numFmtId="0" fontId="3" fillId="23" borderId="86" xfId="0" applyFont="1" applyFill="1" applyBorder="1" applyAlignment="1">
      <alignment horizontal="center" vertical="center"/>
    </xf>
    <xf numFmtId="0" fontId="3" fillId="24" borderId="85" xfId="0" applyFont="1" applyFill="1" applyBorder="1" applyAlignment="1">
      <alignment horizontal="center" vertical="center"/>
    </xf>
    <xf numFmtId="0" fontId="3" fillId="24" borderId="86" xfId="0" applyFont="1" applyFill="1" applyBorder="1" applyAlignment="1">
      <alignment horizontal="center" vertical="center"/>
    </xf>
    <xf numFmtId="0" fontId="3" fillId="4" borderId="85" xfId="0" applyFont="1" applyFill="1" applyBorder="1" applyAlignment="1">
      <alignment horizontal="center" vertical="center" wrapText="1"/>
    </xf>
    <xf numFmtId="0" fontId="3" fillId="4" borderId="86" xfId="0" applyFont="1" applyFill="1" applyBorder="1" applyAlignment="1">
      <alignment horizontal="center" vertical="center" wrapText="1"/>
    </xf>
    <xf numFmtId="0" fontId="3" fillId="15" borderId="87" xfId="0" applyFont="1" applyFill="1" applyBorder="1" applyAlignment="1">
      <alignment horizontal="center" vertical="center" wrapText="1"/>
    </xf>
    <xf numFmtId="0" fontId="3" fillId="16" borderId="61" xfId="0" applyFont="1" applyFill="1" applyBorder="1" applyAlignment="1" applyProtection="1">
      <alignment horizontal="center" vertical="center" shrinkToFit="1"/>
      <protection locked="0" hidden="1"/>
    </xf>
    <xf numFmtId="0" fontId="3" fillId="16" borderId="62" xfId="0" applyFont="1" applyFill="1" applyBorder="1" applyAlignment="1" applyProtection="1">
      <alignment horizontal="center" vertical="center" shrinkToFit="1"/>
      <protection locked="0" hidden="1"/>
    </xf>
    <xf numFmtId="0" fontId="3" fillId="16" borderId="80" xfId="0" applyFont="1" applyFill="1" applyBorder="1" applyAlignment="1" applyProtection="1">
      <alignment horizontal="center" vertical="center" shrinkToFit="1"/>
      <protection locked="0" hidden="1"/>
    </xf>
    <xf numFmtId="0" fontId="3" fillId="16" borderId="63" xfId="0" applyFont="1" applyFill="1" applyBorder="1" applyAlignment="1" applyProtection="1">
      <alignment horizontal="center" vertical="center" shrinkToFit="1"/>
      <protection locked="0" hidden="1"/>
    </xf>
    <xf numFmtId="0" fontId="3" fillId="14" borderId="12" xfId="0" applyFont="1" applyFill="1" applyBorder="1" applyAlignment="1" applyProtection="1">
      <alignment horizontal="center" vertical="center" wrapText="1"/>
      <protection hidden="1"/>
    </xf>
    <xf numFmtId="0" fontId="3" fillId="0" borderId="0" xfId="0" applyFont="1" applyAlignment="1" applyProtection="1">
      <alignment horizontal="center"/>
      <protection hidden="1"/>
    </xf>
    <xf numFmtId="0" fontId="3" fillId="3" borderId="0" xfId="0" applyFont="1" applyFill="1" applyAlignment="1" applyProtection="1">
      <protection hidden="1"/>
    </xf>
    <xf numFmtId="0" fontId="6" fillId="4" borderId="0" xfId="0" applyFont="1" applyFill="1" applyAlignment="1" applyProtection="1">
      <protection hidden="1"/>
    </xf>
    <xf numFmtId="0" fontId="6" fillId="0" borderId="0" xfId="0" applyFont="1" applyAlignment="1" applyProtection="1">
      <protection hidden="1"/>
    </xf>
    <xf numFmtId="2" fontId="3" fillId="11" borderId="1" xfId="0" applyNumberFormat="1" applyFont="1" applyFill="1" applyBorder="1" applyAlignment="1" applyProtection="1">
      <alignment horizontal="center" vertical="center" shrinkToFit="1"/>
      <protection hidden="1"/>
    </xf>
    <xf numFmtId="0" fontId="4" fillId="5" borderId="1" xfId="0" applyFont="1" applyFill="1" applyBorder="1" applyAlignment="1" applyProtection="1">
      <alignment horizontal="center" vertical="top" wrapText="1"/>
      <protection hidden="1"/>
    </xf>
    <xf numFmtId="0" fontId="3" fillId="25" borderId="0" xfId="0" applyFont="1" applyFill="1" applyAlignment="1" applyProtection="1">
      <alignment horizontal="center" vertical="center" shrinkToFit="1"/>
      <protection hidden="1"/>
    </xf>
    <xf numFmtId="0" fontId="3" fillId="25" borderId="0" xfId="0" applyFont="1" applyFill="1" applyAlignment="1" applyProtection="1">
      <alignment shrinkToFit="1"/>
      <protection hidden="1"/>
    </xf>
    <xf numFmtId="2" fontId="3" fillId="19" borderId="3" xfId="0" applyNumberFormat="1" applyFont="1" applyFill="1" applyBorder="1" applyAlignment="1" applyProtection="1">
      <alignment horizontal="center" vertical="center" shrinkToFit="1"/>
      <protection hidden="1"/>
    </xf>
    <xf numFmtId="0" fontId="3" fillId="19" borderId="3" xfId="0" applyFont="1" applyFill="1" applyBorder="1" applyAlignment="1" applyProtection="1">
      <alignment horizontal="center" vertical="center" shrinkToFit="1"/>
      <protection hidden="1"/>
    </xf>
    <xf numFmtId="0" fontId="8" fillId="4" borderId="6" xfId="0" applyFont="1" applyFill="1" applyBorder="1" applyProtection="1">
      <protection hidden="1"/>
    </xf>
    <xf numFmtId="0" fontId="8" fillId="4" borderId="6" xfId="0" applyFont="1" applyFill="1" applyBorder="1" applyAlignment="1" applyProtection="1">
      <protection hidden="1"/>
    </xf>
    <xf numFmtId="0" fontId="9" fillId="4" borderId="6" xfId="0" applyFont="1" applyFill="1" applyBorder="1" applyAlignment="1" applyProtection="1">
      <alignment horizontal="center"/>
      <protection hidden="1"/>
    </xf>
    <xf numFmtId="2" fontId="8" fillId="4" borderId="6" xfId="0" applyNumberFormat="1" applyFont="1" applyFill="1" applyBorder="1" applyAlignment="1" applyProtection="1">
      <alignment horizontal="center"/>
      <protection hidden="1"/>
    </xf>
    <xf numFmtId="0" fontId="8" fillId="4" borderId="2" xfId="0" applyFont="1" applyFill="1" applyBorder="1" applyProtection="1">
      <protection hidden="1"/>
    </xf>
    <xf numFmtId="0" fontId="8" fillId="4" borderId="2" xfId="0" applyFont="1" applyFill="1" applyBorder="1" applyAlignment="1" applyProtection="1">
      <protection hidden="1"/>
    </xf>
    <xf numFmtId="0" fontId="9" fillId="4" borderId="2" xfId="0" applyFont="1" applyFill="1" applyBorder="1" applyAlignment="1" applyProtection="1">
      <alignment horizontal="center"/>
      <protection hidden="1"/>
    </xf>
    <xf numFmtId="2" fontId="8" fillId="4" borderId="2" xfId="0" applyNumberFormat="1" applyFont="1" applyFill="1" applyBorder="1" applyAlignment="1" applyProtection="1">
      <alignment horizontal="center"/>
      <protection hidden="1"/>
    </xf>
    <xf numFmtId="0" fontId="7" fillId="4" borderId="2" xfId="0" applyFont="1" applyFill="1" applyBorder="1" applyProtection="1">
      <protection hidden="1"/>
    </xf>
    <xf numFmtId="0" fontId="9" fillId="4" borderId="1" xfId="0" applyFont="1" applyFill="1" applyBorder="1" applyAlignment="1" applyProtection="1">
      <alignment horizontal="center" vertical="center"/>
      <protection hidden="1"/>
    </xf>
    <xf numFmtId="2" fontId="9" fillId="4" borderId="1" xfId="0" applyNumberFormat="1" applyFont="1" applyFill="1" applyBorder="1" applyAlignment="1" applyProtection="1">
      <alignment horizontal="center" vertical="center"/>
      <protection hidden="1"/>
    </xf>
    <xf numFmtId="2" fontId="8" fillId="4" borderId="1" xfId="0" applyNumberFormat="1" applyFont="1" applyFill="1" applyBorder="1" applyAlignment="1" applyProtection="1">
      <alignment horizontal="center" vertical="center"/>
      <protection hidden="1"/>
    </xf>
    <xf numFmtId="0" fontId="4" fillId="26" borderId="1" xfId="0" applyFont="1" applyFill="1" applyBorder="1" applyAlignment="1" applyProtection="1">
      <alignment horizontal="center" vertical="top" wrapText="1"/>
      <protection hidden="1"/>
    </xf>
    <xf numFmtId="2" fontId="3" fillId="26" borderId="3" xfId="0" applyNumberFormat="1" applyFont="1" applyFill="1" applyBorder="1" applyAlignment="1" applyProtection="1">
      <alignment horizontal="center" vertical="center" shrinkToFit="1"/>
      <protection hidden="1"/>
    </xf>
    <xf numFmtId="0" fontId="3" fillId="26" borderId="0" xfId="0" applyFont="1" applyFill="1" applyProtection="1">
      <protection hidden="1"/>
    </xf>
    <xf numFmtId="0" fontId="3" fillId="27" borderId="0" xfId="0" applyFont="1" applyFill="1" applyProtection="1">
      <protection hidden="1"/>
    </xf>
    <xf numFmtId="0" fontId="28" fillId="26" borderId="0" xfId="0" applyFont="1" applyFill="1" applyProtection="1">
      <protection hidden="1"/>
    </xf>
    <xf numFmtId="0" fontId="0" fillId="26" borderId="0" xfId="0" applyFill="1"/>
    <xf numFmtId="49" fontId="16" fillId="8" borderId="19" xfId="0" applyNumberFormat="1" applyFont="1" applyFill="1" applyBorder="1" applyAlignment="1">
      <alignment horizontal="center" wrapText="1"/>
    </xf>
    <xf numFmtId="0" fontId="16" fillId="3" borderId="8" xfId="0" applyFont="1" applyFill="1" applyBorder="1" applyAlignment="1">
      <alignment vertical="center" wrapText="1"/>
    </xf>
    <xf numFmtId="0" fontId="16" fillId="3" borderId="73" xfId="0" applyFont="1" applyFill="1" applyBorder="1" applyAlignment="1">
      <alignment vertical="center" wrapText="1"/>
    </xf>
    <xf numFmtId="0" fontId="16" fillId="3" borderId="9" xfId="0" applyFont="1" applyFill="1" applyBorder="1" applyAlignment="1">
      <alignment vertical="center" wrapText="1"/>
    </xf>
    <xf numFmtId="0" fontId="37" fillId="3" borderId="88" xfId="0" applyFont="1" applyFill="1" applyBorder="1" applyAlignment="1">
      <alignment horizontal="left" vertical="center" wrapText="1"/>
    </xf>
    <xf numFmtId="0" fontId="37" fillId="3" borderId="89" xfId="0" applyFont="1" applyFill="1" applyBorder="1" applyAlignment="1">
      <alignment horizontal="left" vertical="center" wrapText="1"/>
    </xf>
    <xf numFmtId="0" fontId="13" fillId="3" borderId="90" xfId="0" applyFont="1" applyFill="1" applyBorder="1" applyAlignment="1">
      <alignment horizontal="left" vertical="top" indent="1"/>
    </xf>
    <xf numFmtId="0" fontId="13" fillId="3" borderId="91" xfId="0" applyFont="1" applyFill="1" applyBorder="1" applyAlignment="1">
      <alignment horizontal="left" vertical="top" wrapText="1" indent="1"/>
    </xf>
    <xf numFmtId="0" fontId="13" fillId="3" borderId="53" xfId="0" applyFont="1" applyFill="1" applyBorder="1" applyAlignment="1">
      <alignment horizontal="left" vertical="top" indent="1"/>
    </xf>
    <xf numFmtId="0" fontId="13" fillId="3" borderId="92" xfId="0" applyFont="1" applyFill="1" applyBorder="1" applyAlignment="1">
      <alignment horizontal="left" vertical="top" wrapText="1" indent="1"/>
    </xf>
    <xf numFmtId="0" fontId="13" fillId="3" borderId="38" xfId="0" applyFont="1" applyFill="1" applyBorder="1" applyAlignment="1">
      <alignment horizontal="left" vertical="top" indent="1"/>
    </xf>
    <xf numFmtId="0" fontId="13" fillId="3" borderId="93" xfId="0" applyFont="1" applyFill="1" applyBorder="1" applyAlignment="1">
      <alignment horizontal="left" vertical="top" wrapText="1" indent="1"/>
    </xf>
    <xf numFmtId="0" fontId="37" fillId="3" borderId="94" xfId="0" applyFont="1" applyFill="1" applyBorder="1" applyAlignment="1">
      <alignment vertical="top"/>
    </xf>
    <xf numFmtId="0" fontId="37" fillId="3" borderId="94" xfId="0" applyFont="1" applyFill="1" applyBorder="1" applyAlignment="1">
      <alignment vertical="center"/>
    </xf>
    <xf numFmtId="0" fontId="13" fillId="3" borderId="53" xfId="0" applyFont="1" applyFill="1" applyBorder="1" applyAlignment="1">
      <alignment horizontal="left" vertical="top" wrapText="1" indent="1"/>
    </xf>
    <xf numFmtId="49" fontId="16" fillId="3" borderId="68" xfId="0" applyNumberFormat="1" applyFont="1" applyFill="1" applyBorder="1" applyAlignment="1">
      <alignment horizontal="center" wrapText="1"/>
    </xf>
    <xf numFmtId="0" fontId="13" fillId="3" borderId="56" xfId="0" applyFont="1" applyFill="1" applyBorder="1" applyAlignment="1">
      <alignment horizontal="left" vertical="top" wrapText="1" indent="1"/>
    </xf>
    <xf numFmtId="0" fontId="13" fillId="3" borderId="95" xfId="0" applyFont="1" applyFill="1" applyBorder="1" applyAlignment="1">
      <alignment horizontal="left" vertical="top" wrapText="1" indent="1"/>
    </xf>
    <xf numFmtId="0" fontId="13" fillId="3" borderId="6" xfId="0" applyFont="1" applyFill="1" applyBorder="1" applyAlignment="1">
      <alignment horizontal="left" vertical="top" wrapText="1" indent="1"/>
    </xf>
    <xf numFmtId="0" fontId="12" fillId="3" borderId="6" xfId="0" applyFont="1" applyFill="1" applyBorder="1" applyAlignment="1">
      <alignment vertical="top" wrapText="1"/>
    </xf>
    <xf numFmtId="0" fontId="13" fillId="3" borderId="0" xfId="0" applyFont="1" applyFill="1" applyBorder="1" applyAlignment="1">
      <alignment horizontal="left" vertical="top" wrapText="1" indent="1"/>
    </xf>
    <xf numFmtId="0" fontId="12" fillId="3" borderId="0" xfId="0" applyFont="1" applyFill="1" applyBorder="1" applyAlignment="1">
      <alignment vertical="top" wrapText="1"/>
    </xf>
    <xf numFmtId="0" fontId="16" fillId="3" borderId="12" xfId="0" applyFont="1" applyFill="1" applyBorder="1" applyAlignment="1">
      <alignment horizontal="center" vertical="center" shrinkToFit="1"/>
    </xf>
    <xf numFmtId="49" fontId="16" fillId="3" borderId="3" xfId="0" applyNumberFormat="1" applyFont="1" applyFill="1" applyBorder="1" applyAlignment="1">
      <alignment horizontal="center" vertical="center" wrapText="1"/>
    </xf>
    <xf numFmtId="0" fontId="16" fillId="3" borderId="12" xfId="0" applyFont="1" applyFill="1" applyBorder="1" applyAlignment="1">
      <alignment vertical="center"/>
    </xf>
    <xf numFmtId="0" fontId="16" fillId="3" borderId="24" xfId="0" applyFont="1" applyFill="1" applyBorder="1" applyAlignment="1">
      <alignment horizontal="center" vertical="center" shrinkToFit="1"/>
    </xf>
    <xf numFmtId="49" fontId="16" fillId="3" borderId="3" xfId="0" applyNumberFormat="1" applyFont="1" applyFill="1" applyBorder="1" applyAlignment="1">
      <alignment horizontal="center" vertical="center"/>
    </xf>
    <xf numFmtId="0" fontId="13" fillId="3" borderId="1" xfId="0" applyFont="1" applyFill="1" applyBorder="1" applyAlignment="1">
      <alignment horizontal="center" vertical="center" wrapText="1"/>
    </xf>
    <xf numFmtId="0" fontId="13" fillId="8" borderId="36" xfId="0" applyFont="1" applyFill="1" applyBorder="1" applyAlignment="1">
      <alignment horizontal="left" vertical="top" wrapText="1" indent="1"/>
    </xf>
    <xf numFmtId="0" fontId="13" fillId="3" borderId="90" xfId="0" applyFont="1" applyFill="1" applyBorder="1" applyAlignment="1">
      <alignment horizontal="left" vertical="top" wrapText="1" indent="1"/>
    </xf>
    <xf numFmtId="49" fontId="16" fillId="8" borderId="29" xfId="0" applyNumberFormat="1" applyFont="1" applyFill="1" applyBorder="1" applyAlignment="1">
      <alignment horizontal="center" wrapText="1"/>
    </xf>
    <xf numFmtId="0" fontId="12" fillId="3" borderId="96" xfId="0" applyFont="1" applyFill="1" applyBorder="1" applyAlignment="1">
      <alignment vertical="top" wrapText="1"/>
    </xf>
    <xf numFmtId="0" fontId="12" fillId="3" borderId="97" xfId="0" applyFont="1" applyFill="1" applyBorder="1" applyAlignment="1">
      <alignment vertical="top" wrapText="1"/>
    </xf>
    <xf numFmtId="0" fontId="12" fillId="3" borderId="98" xfId="0" applyFont="1" applyFill="1" applyBorder="1" applyAlignment="1">
      <alignment vertical="top" wrapText="1"/>
    </xf>
    <xf numFmtId="0" fontId="3" fillId="29" borderId="0" xfId="0" applyFont="1" applyFill="1" applyProtection="1">
      <protection hidden="1"/>
    </xf>
    <xf numFmtId="0" fontId="28" fillId="29" borderId="0" xfId="0" applyFont="1" applyFill="1" applyAlignment="1" applyProtection="1">
      <alignment vertical="center"/>
      <protection hidden="1"/>
    </xf>
    <xf numFmtId="49" fontId="7" fillId="3" borderId="0" xfId="0" applyNumberFormat="1" applyFont="1" applyFill="1" applyBorder="1" applyAlignment="1" applyProtection="1">
      <alignment horizontal="left"/>
      <protection locked="0" hidden="1"/>
    </xf>
    <xf numFmtId="49" fontId="7" fillId="3" borderId="0" xfId="0" applyNumberFormat="1" applyFont="1" applyFill="1" applyBorder="1" applyAlignment="1" applyProtection="1">
      <alignment horizontal="left"/>
      <protection locked="0" hidden="1"/>
    </xf>
    <xf numFmtId="0" fontId="5" fillId="3" borderId="4" xfId="0" applyFont="1" applyFill="1" applyBorder="1" applyAlignment="1" applyProtection="1">
      <alignment horizontal="left" vertical="center" shrinkToFit="1"/>
      <protection locked="0" hidden="1"/>
    </xf>
    <xf numFmtId="0" fontId="8" fillId="4" borderId="12" xfId="0" applyFont="1" applyFill="1" applyBorder="1" applyAlignment="1" applyProtection="1">
      <alignment horizontal="center" vertical="center" wrapText="1"/>
      <protection hidden="1"/>
    </xf>
    <xf numFmtId="0" fontId="8" fillId="4" borderId="3" xfId="0" applyFont="1" applyFill="1" applyBorder="1" applyAlignment="1" applyProtection="1">
      <alignment horizontal="center" vertical="center" wrapText="1"/>
      <protection hidden="1"/>
    </xf>
    <xf numFmtId="0" fontId="8" fillId="4" borderId="1" xfId="0" applyFont="1" applyFill="1" applyBorder="1" applyAlignment="1" applyProtection="1">
      <alignment horizontal="center"/>
      <protection hidden="1"/>
    </xf>
    <xf numFmtId="0" fontId="8" fillId="4" borderId="1" xfId="0" applyFont="1" applyFill="1" applyBorder="1" applyAlignment="1" applyProtection="1">
      <alignment horizontal="center" vertical="center"/>
      <protection hidden="1"/>
    </xf>
    <xf numFmtId="0" fontId="8" fillId="4" borderId="10" xfId="0" applyFont="1" applyFill="1" applyBorder="1" applyAlignment="1" applyProtection="1">
      <alignment horizontal="center" vertical="center"/>
      <protection hidden="1"/>
    </xf>
    <xf numFmtId="0" fontId="8" fillId="4" borderId="6" xfId="0" applyFont="1" applyFill="1" applyBorder="1" applyAlignment="1" applyProtection="1">
      <alignment horizontal="center" vertical="center"/>
      <protection hidden="1"/>
    </xf>
    <xf numFmtId="0" fontId="8" fillId="4" borderId="8" xfId="0" applyFont="1" applyFill="1" applyBorder="1" applyAlignment="1" applyProtection="1">
      <alignment horizontal="center" vertical="center"/>
      <protection hidden="1"/>
    </xf>
    <xf numFmtId="0" fontId="8" fillId="4" borderId="11" xfId="0" applyFont="1" applyFill="1" applyBorder="1" applyAlignment="1" applyProtection="1">
      <alignment horizontal="center" vertical="center"/>
      <protection hidden="1"/>
    </xf>
    <xf numFmtId="0" fontId="8" fillId="4" borderId="2" xfId="0" applyFont="1" applyFill="1" applyBorder="1" applyAlignment="1" applyProtection="1">
      <alignment horizontal="center" vertical="center"/>
      <protection hidden="1"/>
    </xf>
    <xf numFmtId="0" fontId="8" fillId="4" borderId="9" xfId="0" applyFont="1" applyFill="1" applyBorder="1" applyAlignment="1" applyProtection="1">
      <alignment horizontal="center" vertical="center"/>
      <protection hidden="1"/>
    </xf>
    <xf numFmtId="49" fontId="7" fillId="3" borderId="0" xfId="0" applyNumberFormat="1" applyFont="1" applyFill="1" applyBorder="1" applyAlignment="1" applyProtection="1">
      <alignment horizontal="left"/>
      <protection locked="0" hidden="1"/>
    </xf>
    <xf numFmtId="2" fontId="9" fillId="4" borderId="4" xfId="0" applyNumberFormat="1" applyFont="1" applyFill="1" applyBorder="1" applyAlignment="1" applyProtection="1">
      <alignment horizontal="center"/>
      <protection hidden="1"/>
    </xf>
    <xf numFmtId="0" fontId="9" fillId="4" borderId="5" xfId="0" applyFont="1" applyFill="1" applyBorder="1" applyAlignment="1" applyProtection="1">
      <alignment horizontal="center"/>
      <protection hidden="1"/>
    </xf>
    <xf numFmtId="0" fontId="9" fillId="4" borderId="7" xfId="0" applyFont="1" applyFill="1" applyBorder="1" applyAlignment="1" applyProtection="1">
      <alignment horizontal="center"/>
      <protection hidden="1"/>
    </xf>
    <xf numFmtId="0" fontId="8" fillId="4" borderId="4" xfId="0" applyFont="1" applyFill="1" applyBorder="1" applyAlignment="1" applyProtection="1">
      <alignment horizontal="center" vertical="center"/>
      <protection hidden="1"/>
    </xf>
    <xf numFmtId="0" fontId="8" fillId="4" borderId="5" xfId="0" applyFont="1" applyFill="1" applyBorder="1" applyAlignment="1" applyProtection="1">
      <alignment horizontal="center" vertical="center"/>
      <protection hidden="1"/>
    </xf>
    <xf numFmtId="0" fontId="30" fillId="7" borderId="0" xfId="0" applyFont="1" applyFill="1" applyBorder="1" applyAlignment="1" applyProtection="1">
      <alignment horizontal="left" vertical="top" wrapText="1"/>
      <protection hidden="1"/>
    </xf>
    <xf numFmtId="0" fontId="7" fillId="3" borderId="13" xfId="0" applyFont="1" applyFill="1" applyBorder="1" applyAlignment="1" applyProtection="1">
      <alignment horizontal="left"/>
      <protection locked="0" hidden="1"/>
    </xf>
    <xf numFmtId="0" fontId="7" fillId="3" borderId="0" xfId="0" applyFont="1" applyFill="1" applyBorder="1" applyAlignment="1" applyProtection="1">
      <alignment horizontal="center"/>
      <protection locked="0" hidden="1"/>
    </xf>
    <xf numFmtId="0" fontId="7" fillId="4" borderId="0" xfId="0" applyFont="1" applyFill="1" applyBorder="1" applyAlignment="1" applyProtection="1">
      <alignment horizontal="center"/>
      <protection hidden="1"/>
    </xf>
    <xf numFmtId="0" fontId="2" fillId="11" borderId="0" xfId="0" applyFont="1" applyFill="1" applyBorder="1" applyAlignment="1" applyProtection="1">
      <alignment horizontal="center"/>
      <protection hidden="1"/>
    </xf>
    <xf numFmtId="0" fontId="6" fillId="5" borderId="1" xfId="0" applyFont="1" applyFill="1" applyBorder="1" applyAlignment="1" applyProtection="1">
      <alignment horizontal="center" vertical="center"/>
      <protection hidden="1"/>
    </xf>
    <xf numFmtId="0" fontId="18" fillId="28" borderId="0" xfId="0" applyFont="1" applyFill="1" applyAlignment="1" applyProtection="1">
      <alignment horizontal="center" vertical="center"/>
      <protection hidden="1"/>
    </xf>
    <xf numFmtId="0" fontId="18" fillId="28" borderId="2" xfId="0" applyFont="1" applyFill="1" applyBorder="1" applyAlignment="1" applyProtection="1">
      <alignment horizontal="center" vertical="center"/>
      <protection hidden="1"/>
    </xf>
    <xf numFmtId="0" fontId="20" fillId="15" borderId="1" xfId="0" applyFont="1" applyFill="1" applyBorder="1" applyAlignment="1" applyProtection="1">
      <alignment horizontal="center" vertical="center" shrinkToFit="1"/>
      <protection hidden="1"/>
    </xf>
    <xf numFmtId="0" fontId="2" fillId="15" borderId="1" xfId="0" applyFont="1" applyFill="1" applyBorder="1" applyAlignment="1" applyProtection="1">
      <alignment horizontal="center" shrinkToFit="1"/>
      <protection hidden="1"/>
    </xf>
    <xf numFmtId="0" fontId="2" fillId="15" borderId="15" xfId="0" applyFont="1" applyFill="1" applyBorder="1" applyAlignment="1" applyProtection="1">
      <alignment horizontal="center" shrinkToFit="1"/>
      <protection hidden="1"/>
    </xf>
    <xf numFmtId="0" fontId="2" fillId="2" borderId="0" xfId="0" applyFont="1" applyFill="1" applyBorder="1" applyAlignment="1" applyProtection="1">
      <alignment horizontal="center"/>
      <protection hidden="1"/>
    </xf>
    <xf numFmtId="0" fontId="20" fillId="15" borderId="15" xfId="0" applyFont="1" applyFill="1" applyBorder="1" applyAlignment="1" applyProtection="1">
      <alignment horizontal="center" vertical="center" shrinkToFit="1"/>
      <protection hidden="1"/>
    </xf>
    <xf numFmtId="0" fontId="2" fillId="2" borderId="1" xfId="0" applyFont="1" applyFill="1" applyBorder="1" applyAlignment="1" applyProtection="1">
      <alignment horizontal="center" vertical="center" wrapText="1"/>
      <protection hidden="1"/>
    </xf>
    <xf numFmtId="0" fontId="20" fillId="14" borderId="1" xfId="0" applyFont="1" applyFill="1" applyBorder="1" applyAlignment="1" applyProtection="1">
      <alignment horizontal="center" vertical="center"/>
      <protection hidden="1"/>
    </xf>
    <xf numFmtId="0" fontId="20" fillId="14" borderId="4" xfId="0" applyFont="1" applyFill="1" applyBorder="1" applyAlignment="1" applyProtection="1">
      <alignment horizontal="center" vertical="center"/>
      <protection hidden="1"/>
    </xf>
    <xf numFmtId="0" fontId="4" fillId="14" borderId="1" xfId="0" applyFont="1" applyFill="1" applyBorder="1" applyAlignment="1">
      <alignment horizontal="center" vertical="center" textRotation="90" wrapText="1"/>
    </xf>
    <xf numFmtId="0" fontId="4" fillId="14" borderId="4" xfId="0" applyFont="1" applyFill="1" applyBorder="1" applyAlignment="1">
      <alignment horizontal="center" vertical="center" textRotation="90" wrapText="1"/>
    </xf>
    <xf numFmtId="0" fontId="18" fillId="14" borderId="64" xfId="0" applyFont="1" applyFill="1" applyBorder="1" applyAlignment="1" applyProtection="1">
      <alignment horizontal="center"/>
      <protection hidden="1"/>
    </xf>
    <xf numFmtId="0" fontId="18" fillId="14" borderId="65" xfId="0" applyFont="1" applyFill="1" applyBorder="1" applyAlignment="1" applyProtection="1">
      <alignment horizontal="center"/>
      <protection hidden="1"/>
    </xf>
    <xf numFmtId="0" fontId="2" fillId="14" borderId="1" xfId="0" applyFont="1" applyFill="1" applyBorder="1" applyAlignment="1" applyProtection="1">
      <alignment horizontal="center"/>
      <protection hidden="1"/>
    </xf>
    <xf numFmtId="0" fontId="2" fillId="14" borderId="4" xfId="0" applyFont="1" applyFill="1" applyBorder="1" applyAlignment="1" applyProtection="1">
      <alignment horizontal="center"/>
      <protection hidden="1"/>
    </xf>
    <xf numFmtId="0" fontId="2" fillId="12" borderId="14" xfId="0" applyFont="1" applyFill="1" applyBorder="1" applyAlignment="1" applyProtection="1">
      <alignment horizontal="center"/>
      <protection hidden="1"/>
    </xf>
    <xf numFmtId="0" fontId="2" fillId="12" borderId="1" xfId="0" applyFont="1" applyFill="1" applyBorder="1" applyAlignment="1" applyProtection="1">
      <alignment horizontal="center"/>
      <protection hidden="1"/>
    </xf>
    <xf numFmtId="0" fontId="2" fillId="12" borderId="15" xfId="0" applyFont="1" applyFill="1" applyBorder="1" applyAlignment="1" applyProtection="1">
      <alignment horizontal="center"/>
      <protection hidden="1"/>
    </xf>
    <xf numFmtId="0" fontId="2" fillId="10" borderId="14" xfId="0" applyFont="1" applyFill="1" applyBorder="1" applyAlignment="1" applyProtection="1">
      <alignment horizontal="center"/>
      <protection hidden="1"/>
    </xf>
    <xf numFmtId="0" fontId="2" fillId="10" borderId="1" xfId="0" applyFont="1" applyFill="1" applyBorder="1" applyAlignment="1" applyProtection="1">
      <alignment horizontal="center"/>
      <protection hidden="1"/>
    </xf>
    <xf numFmtId="0" fontId="2" fillId="15" borderId="1" xfId="0" applyFont="1" applyFill="1" applyBorder="1" applyAlignment="1" applyProtection="1">
      <alignment horizontal="center"/>
      <protection hidden="1"/>
    </xf>
    <xf numFmtId="0" fontId="2" fillId="6" borderId="7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/>
      <protection hidden="1"/>
    </xf>
    <xf numFmtId="0" fontId="2" fillId="6" borderId="1" xfId="0" applyFont="1" applyFill="1" applyBorder="1" applyAlignment="1" applyProtection="1">
      <alignment horizontal="center" shrinkToFit="1"/>
      <protection hidden="1"/>
    </xf>
    <xf numFmtId="0" fontId="18" fillId="6" borderId="75" xfId="0" applyFont="1" applyFill="1" applyBorder="1" applyAlignment="1" applyProtection="1">
      <alignment horizontal="center"/>
      <protection hidden="1"/>
    </xf>
    <xf numFmtId="0" fontId="18" fillId="6" borderId="62" xfId="0" applyFont="1" applyFill="1" applyBorder="1" applyAlignment="1" applyProtection="1">
      <alignment horizontal="center"/>
      <protection hidden="1"/>
    </xf>
    <xf numFmtId="0" fontId="18" fillId="6" borderId="63" xfId="0" applyFont="1" applyFill="1" applyBorder="1" applyAlignment="1" applyProtection="1">
      <alignment horizontal="center"/>
      <protection hidden="1"/>
    </xf>
    <xf numFmtId="0" fontId="2" fillId="2" borderId="76" xfId="0" applyFont="1" applyFill="1" applyBorder="1" applyAlignment="1" applyProtection="1">
      <alignment horizontal="center" vertical="center"/>
      <protection hidden="1"/>
    </xf>
    <xf numFmtId="0" fontId="2" fillId="2" borderId="77" xfId="0" applyFont="1" applyFill="1" applyBorder="1" applyAlignment="1" applyProtection="1">
      <alignment horizontal="center" vertical="center"/>
      <protection hidden="1"/>
    </xf>
    <xf numFmtId="0" fontId="2" fillId="2" borderId="78" xfId="0" applyFont="1" applyFill="1" applyBorder="1" applyAlignment="1" applyProtection="1">
      <alignment horizontal="center" vertical="center"/>
      <protection hidden="1"/>
    </xf>
    <xf numFmtId="0" fontId="20" fillId="10" borderId="14" xfId="0" applyFont="1" applyFill="1" applyBorder="1" applyAlignment="1" applyProtection="1">
      <alignment horizontal="center" vertical="center"/>
      <protection hidden="1"/>
    </xf>
    <xf numFmtId="0" fontId="20" fillId="10" borderId="1" xfId="0" applyFont="1" applyFill="1" applyBorder="1" applyAlignment="1" applyProtection="1">
      <alignment horizontal="center" vertical="center"/>
      <protection hidden="1"/>
    </xf>
    <xf numFmtId="0" fontId="21" fillId="10" borderId="14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 wrapText="1"/>
    </xf>
    <xf numFmtId="0" fontId="4" fillId="10" borderId="1" xfId="0" applyFont="1" applyFill="1" applyBorder="1" applyAlignment="1">
      <alignment horizontal="center" vertical="center" wrapText="1"/>
    </xf>
    <xf numFmtId="0" fontId="21" fillId="10" borderId="1" xfId="0" applyFont="1" applyFill="1" applyBorder="1" applyAlignment="1">
      <alignment horizontal="center" vertical="center" textRotation="90" wrapText="1"/>
    </xf>
    <xf numFmtId="0" fontId="4" fillId="10" borderId="14" xfId="0" applyFont="1" applyFill="1" applyBorder="1" applyAlignment="1">
      <alignment horizontal="center" vertical="center" wrapText="1"/>
    </xf>
    <xf numFmtId="0" fontId="2" fillId="2" borderId="12" xfId="0" applyFont="1" applyFill="1" applyBorder="1" applyAlignment="1" applyProtection="1">
      <alignment horizontal="center" vertical="center"/>
      <protection hidden="1"/>
    </xf>
    <xf numFmtId="0" fontId="2" fillId="2" borderId="24" xfId="0" applyFont="1" applyFill="1" applyBorder="1" applyAlignment="1" applyProtection="1">
      <alignment horizontal="center" vertical="center"/>
      <protection hidden="1"/>
    </xf>
    <xf numFmtId="0" fontId="2" fillId="2" borderId="3" xfId="0" applyFont="1" applyFill="1" applyBorder="1" applyAlignment="1" applyProtection="1">
      <alignment horizontal="center" vertical="center"/>
      <protection hidden="1"/>
    </xf>
    <xf numFmtId="0" fontId="4" fillId="6" borderId="7" xfId="0" applyFont="1" applyFill="1" applyBorder="1" applyAlignment="1">
      <alignment horizontal="center" vertical="center" textRotation="90" wrapText="1"/>
    </xf>
    <xf numFmtId="0" fontId="4" fillId="6" borderId="1" xfId="0" applyFont="1" applyFill="1" applyBorder="1" applyAlignment="1">
      <alignment horizontal="center" vertical="center" textRotation="90" wrapText="1"/>
    </xf>
    <xf numFmtId="0" fontId="20" fillId="6" borderId="1" xfId="0" applyFont="1" applyFill="1" applyBorder="1" applyAlignment="1" applyProtection="1">
      <alignment horizontal="center" vertical="center"/>
      <protection hidden="1"/>
    </xf>
    <xf numFmtId="0" fontId="2" fillId="2" borderId="10" xfId="0" applyFont="1" applyFill="1" applyBorder="1" applyAlignment="1" applyProtection="1">
      <alignment horizontal="center" vertical="center"/>
      <protection hidden="1"/>
    </xf>
    <xf numFmtId="0" fontId="2" fillId="2" borderId="59" xfId="0" applyFont="1" applyFill="1" applyBorder="1" applyAlignment="1" applyProtection="1">
      <alignment horizontal="center" vertical="center"/>
      <protection hidden="1"/>
    </xf>
    <xf numFmtId="0" fontId="2" fillId="2" borderId="11" xfId="0" applyFont="1" applyFill="1" applyBorder="1" applyAlignment="1" applyProtection="1">
      <alignment horizontal="center" vertical="center"/>
      <protection hidden="1"/>
    </xf>
    <xf numFmtId="0" fontId="20" fillId="6" borderId="7" xfId="0" applyFont="1" applyFill="1" applyBorder="1" applyAlignment="1" applyProtection="1">
      <alignment horizontal="center" vertical="center"/>
      <protection hidden="1"/>
    </xf>
    <xf numFmtId="0" fontId="4" fillId="12" borderId="15" xfId="0" applyFont="1" applyFill="1" applyBorder="1" applyAlignment="1">
      <alignment horizontal="center" vertical="center" textRotation="90" wrapText="1"/>
    </xf>
    <xf numFmtId="0" fontId="4" fillId="10" borderId="15" xfId="0" applyFont="1" applyFill="1" applyBorder="1" applyAlignment="1">
      <alignment horizontal="center" vertical="center" textRotation="90" wrapText="1"/>
    </xf>
    <xf numFmtId="0" fontId="4" fillId="15" borderId="14" xfId="0" applyFont="1" applyFill="1" applyBorder="1" applyAlignment="1">
      <alignment horizontal="center" vertical="center" textRotation="90" wrapText="1"/>
    </xf>
    <xf numFmtId="0" fontId="4" fillId="15" borderId="1" xfId="0" applyFont="1" applyFill="1" applyBorder="1" applyAlignment="1">
      <alignment horizontal="center" vertical="center" textRotation="90" wrapText="1"/>
    </xf>
    <xf numFmtId="0" fontId="2" fillId="2" borderId="12" xfId="0" applyFont="1" applyFill="1" applyBorder="1" applyAlignment="1" applyProtection="1">
      <alignment horizontal="center" vertical="center" wrapText="1"/>
      <protection hidden="1"/>
    </xf>
    <xf numFmtId="0" fontId="2" fillId="2" borderId="24" xfId="0" applyFont="1" applyFill="1" applyBorder="1" applyAlignment="1" applyProtection="1">
      <alignment horizontal="center" vertical="center" wrapText="1"/>
      <protection hidden="1"/>
    </xf>
    <xf numFmtId="0" fontId="2" fillId="2" borderId="3" xfId="0" applyFont="1" applyFill="1" applyBorder="1" applyAlignment="1" applyProtection="1">
      <alignment horizontal="center" vertical="center" wrapText="1"/>
      <protection hidden="1"/>
    </xf>
    <xf numFmtId="0" fontId="20" fillId="12" borderId="14" xfId="0" applyFont="1" applyFill="1" applyBorder="1" applyAlignment="1" applyProtection="1">
      <alignment horizontal="center" vertical="center"/>
      <protection hidden="1"/>
    </xf>
    <xf numFmtId="0" fontId="20" fillId="12" borderId="1" xfId="0" applyFont="1" applyFill="1" applyBorder="1" applyAlignment="1" applyProtection="1">
      <alignment horizontal="center" vertical="center"/>
      <protection hidden="1"/>
    </xf>
    <xf numFmtId="0" fontId="20" fillId="12" borderId="15" xfId="0" applyFont="1" applyFill="1" applyBorder="1" applyAlignment="1" applyProtection="1">
      <alignment horizontal="center" vertical="center"/>
      <protection hidden="1"/>
    </xf>
    <xf numFmtId="0" fontId="4" fillId="6" borderId="15" xfId="0" applyFont="1" applyFill="1" applyBorder="1" applyAlignment="1">
      <alignment horizontal="center" vertical="center" textRotation="90" wrapText="1"/>
    </xf>
    <xf numFmtId="0" fontId="4" fillId="12" borderId="14" xfId="0" applyFont="1" applyFill="1" applyBorder="1" applyAlignment="1">
      <alignment horizontal="center" vertical="center" textRotation="90" wrapText="1"/>
    </xf>
    <xf numFmtId="0" fontId="4" fillId="12" borderId="1" xfId="0" applyFont="1" applyFill="1" applyBorder="1" applyAlignment="1">
      <alignment horizontal="center" vertical="center" textRotation="90" wrapText="1"/>
    </xf>
    <xf numFmtId="0" fontId="4" fillId="15" borderId="15" xfId="0" applyFont="1" applyFill="1" applyBorder="1" applyAlignment="1">
      <alignment horizontal="center" vertical="center" textRotation="90" wrapText="1"/>
    </xf>
    <xf numFmtId="0" fontId="2" fillId="14" borderId="14" xfId="0" applyFont="1" applyFill="1" applyBorder="1" applyAlignment="1" applyProtection="1">
      <alignment horizontal="center"/>
      <protection hidden="1"/>
    </xf>
    <xf numFmtId="0" fontId="18" fillId="15" borderId="64" xfId="0" applyFont="1" applyFill="1" applyBorder="1" applyAlignment="1" applyProtection="1">
      <alignment horizontal="center"/>
      <protection hidden="1"/>
    </xf>
    <xf numFmtId="0" fontId="18" fillId="15" borderId="65" xfId="0" applyFont="1" applyFill="1" applyBorder="1" applyAlignment="1" applyProtection="1">
      <alignment horizontal="center"/>
      <protection hidden="1"/>
    </xf>
    <xf numFmtId="0" fontId="18" fillId="15" borderId="66" xfId="0" applyFont="1" applyFill="1" applyBorder="1" applyAlignment="1" applyProtection="1">
      <alignment horizontal="center"/>
      <protection hidden="1"/>
    </xf>
    <xf numFmtId="0" fontId="18" fillId="12" borderId="61" xfId="0" applyFont="1" applyFill="1" applyBorder="1" applyAlignment="1" applyProtection="1">
      <alignment horizontal="center"/>
      <protection hidden="1"/>
    </xf>
    <xf numFmtId="0" fontId="18" fillId="12" borderId="62" xfId="0" applyFont="1" applyFill="1" applyBorder="1" applyAlignment="1" applyProtection="1">
      <alignment horizontal="center"/>
      <protection hidden="1"/>
    </xf>
    <xf numFmtId="0" fontId="18" fillId="12" borderId="63" xfId="0" applyFont="1" applyFill="1" applyBorder="1" applyAlignment="1" applyProtection="1">
      <alignment horizontal="center"/>
      <protection hidden="1"/>
    </xf>
    <xf numFmtId="0" fontId="18" fillId="10" borderId="61" xfId="0" applyFont="1" applyFill="1" applyBorder="1" applyAlignment="1" applyProtection="1">
      <alignment horizontal="center"/>
      <protection hidden="1"/>
    </xf>
    <xf numFmtId="0" fontId="18" fillId="10" borderId="62" xfId="0" applyFont="1" applyFill="1" applyBorder="1" applyAlignment="1" applyProtection="1">
      <alignment horizontal="center"/>
      <protection hidden="1"/>
    </xf>
    <xf numFmtId="0" fontId="18" fillId="10" borderId="63" xfId="0" applyFont="1" applyFill="1" applyBorder="1" applyAlignment="1" applyProtection="1">
      <alignment horizontal="center"/>
      <protection hidden="1"/>
    </xf>
    <xf numFmtId="0" fontId="20" fillId="14" borderId="14" xfId="0" applyFont="1" applyFill="1" applyBorder="1" applyAlignment="1" applyProtection="1">
      <alignment horizontal="center" vertical="center"/>
      <protection hidden="1"/>
    </xf>
    <xf numFmtId="0" fontId="4" fillId="14" borderId="14" xfId="0" applyFont="1" applyFill="1" applyBorder="1" applyAlignment="1">
      <alignment horizontal="center" vertical="center" textRotation="90" wrapText="1"/>
    </xf>
    <xf numFmtId="0" fontId="3" fillId="3" borderId="1" xfId="0" applyFont="1" applyFill="1" applyBorder="1" applyAlignment="1" applyProtection="1">
      <alignment horizontal="center" vertical="center"/>
      <protection hidden="1"/>
    </xf>
    <xf numFmtId="0" fontId="3" fillId="3" borderId="12" xfId="0" applyFont="1" applyFill="1" applyBorder="1" applyAlignment="1" applyProtection="1">
      <alignment horizontal="center" vertical="center" wrapText="1"/>
      <protection hidden="1"/>
    </xf>
    <xf numFmtId="0" fontId="3" fillId="3" borderId="24" xfId="0" applyFont="1" applyFill="1" applyBorder="1" applyAlignment="1" applyProtection="1">
      <alignment horizontal="center" vertical="center" wrapText="1"/>
      <protection hidden="1"/>
    </xf>
    <xf numFmtId="0" fontId="3" fillId="3" borderId="3" xfId="0" applyFont="1" applyFill="1" applyBorder="1" applyAlignment="1" applyProtection="1">
      <alignment horizontal="center" vertical="center" wrapText="1"/>
      <protection hidden="1"/>
    </xf>
    <xf numFmtId="0" fontId="28" fillId="8" borderId="5" xfId="0" applyFont="1" applyFill="1" applyBorder="1" applyAlignment="1" applyProtection="1">
      <alignment horizontal="center" vertical="center" shrinkToFit="1"/>
      <protection hidden="1"/>
    </xf>
    <xf numFmtId="0" fontId="28" fillId="22" borderId="81" xfId="0" applyFont="1" applyFill="1" applyBorder="1" applyAlignment="1" applyProtection="1">
      <alignment horizontal="center" vertical="center" shrinkToFit="1"/>
      <protection hidden="1"/>
    </xf>
    <xf numFmtId="0" fontId="28" fillId="22" borderId="82" xfId="0" applyFont="1" applyFill="1" applyBorder="1" applyAlignment="1" applyProtection="1">
      <alignment horizontal="center" vertical="center" shrinkToFit="1"/>
      <protection hidden="1"/>
    </xf>
    <xf numFmtId="0" fontId="28" fillId="22" borderId="83" xfId="0" applyFont="1" applyFill="1" applyBorder="1" applyAlignment="1" applyProtection="1">
      <alignment horizontal="center" vertical="center" shrinkToFit="1"/>
      <protection hidden="1"/>
    </xf>
    <xf numFmtId="0" fontId="28" fillId="21" borderId="84" xfId="0" applyFont="1" applyFill="1" applyBorder="1" applyAlignment="1" applyProtection="1">
      <alignment horizontal="center" vertical="center" shrinkToFit="1"/>
      <protection hidden="1"/>
    </xf>
    <xf numFmtId="0" fontId="28" fillId="23" borderId="64" xfId="0" applyFont="1" applyFill="1" applyBorder="1" applyAlignment="1" applyProtection="1">
      <alignment horizontal="center" vertical="center" shrinkToFit="1"/>
      <protection hidden="1"/>
    </xf>
    <xf numFmtId="0" fontId="28" fillId="23" borderId="65" xfId="0" applyFont="1" applyFill="1" applyBorder="1" applyAlignment="1" applyProtection="1">
      <alignment horizontal="center" vertical="center" shrinkToFit="1"/>
      <protection hidden="1"/>
    </xf>
    <xf numFmtId="0" fontId="28" fillId="24" borderId="64" xfId="0" applyFont="1" applyFill="1" applyBorder="1" applyAlignment="1" applyProtection="1">
      <alignment horizontal="center" vertical="center" shrinkToFit="1"/>
      <protection hidden="1"/>
    </xf>
    <xf numFmtId="0" fontId="32" fillId="24" borderId="65" xfId="0" applyFont="1" applyFill="1" applyBorder="1" applyAlignment="1">
      <alignment shrinkToFit="1"/>
    </xf>
    <xf numFmtId="0" fontId="28" fillId="4" borderId="64" xfId="0" applyFont="1" applyFill="1" applyBorder="1" applyAlignment="1" applyProtection="1">
      <alignment horizontal="center" vertical="center" shrinkToFit="1"/>
      <protection hidden="1"/>
    </xf>
    <xf numFmtId="0" fontId="28" fillId="4" borderId="65" xfId="0" applyFont="1" applyFill="1" applyBorder="1" applyAlignment="1" applyProtection="1">
      <alignment horizontal="center" vertical="center" shrinkToFit="1"/>
      <protection hidden="1"/>
    </xf>
    <xf numFmtId="0" fontId="28" fillId="4" borderId="66" xfId="0" applyFont="1" applyFill="1" applyBorder="1" applyAlignment="1" applyProtection="1">
      <alignment horizontal="center" vertical="center" shrinkToFit="1"/>
      <protection hidden="1"/>
    </xf>
    <xf numFmtId="0" fontId="28" fillId="10" borderId="64" xfId="0" applyFont="1" applyFill="1" applyBorder="1" applyAlignment="1" applyProtection="1">
      <alignment horizontal="center" vertical="center" shrinkToFit="1"/>
      <protection hidden="1"/>
    </xf>
    <xf numFmtId="0" fontId="28" fillId="10" borderId="65" xfId="0" applyFont="1" applyFill="1" applyBorder="1" applyAlignment="1" applyProtection="1">
      <alignment horizontal="center" vertical="center" shrinkToFit="1"/>
      <protection hidden="1"/>
    </xf>
    <xf numFmtId="0" fontId="28" fillId="15" borderId="64" xfId="0" applyFont="1" applyFill="1" applyBorder="1" applyAlignment="1" applyProtection="1">
      <alignment horizontal="center" vertical="center" shrinkToFit="1"/>
      <protection hidden="1"/>
    </xf>
    <xf numFmtId="0" fontId="28" fillId="15" borderId="65" xfId="0" applyFont="1" applyFill="1" applyBorder="1" applyAlignment="1" applyProtection="1">
      <alignment horizontal="center" vertical="center" shrinkToFit="1"/>
      <protection hidden="1"/>
    </xf>
    <xf numFmtId="0" fontId="28" fillId="15" borderId="66" xfId="0" applyFont="1" applyFill="1" applyBorder="1" applyAlignment="1" applyProtection="1">
      <alignment horizontal="center" vertical="center" shrinkToFit="1"/>
      <protection hidden="1"/>
    </xf>
    <xf numFmtId="0" fontId="28" fillId="6" borderId="64" xfId="0" applyFont="1" applyFill="1" applyBorder="1" applyAlignment="1" applyProtection="1">
      <alignment horizontal="center" vertical="center" shrinkToFit="1"/>
      <protection hidden="1"/>
    </xf>
    <xf numFmtId="0" fontId="28" fillId="6" borderId="65" xfId="0" applyFont="1" applyFill="1" applyBorder="1" applyAlignment="1" applyProtection="1">
      <alignment horizontal="center" vertical="center" shrinkToFit="1"/>
      <protection hidden="1"/>
    </xf>
    <xf numFmtId="0" fontId="28" fillId="12" borderId="64" xfId="0" applyFont="1" applyFill="1" applyBorder="1" applyAlignment="1" applyProtection="1">
      <alignment horizontal="center" vertical="center" shrinkToFit="1"/>
      <protection hidden="1"/>
    </xf>
    <xf numFmtId="0" fontId="32" fillId="0" borderId="65" xfId="0" applyFont="1" applyBorder="1" applyAlignment="1">
      <alignment shrinkToFit="1"/>
    </xf>
    <xf numFmtId="0" fontId="32" fillId="0" borderId="66" xfId="0" applyFont="1" applyBorder="1" applyAlignment="1">
      <alignment shrinkToFit="1"/>
    </xf>
    <xf numFmtId="0" fontId="28" fillId="10" borderId="66" xfId="0" applyFont="1" applyFill="1" applyBorder="1" applyAlignment="1" applyProtection="1">
      <alignment horizontal="center" vertical="center" shrinkToFit="1"/>
      <protection hidden="1"/>
    </xf>
    <xf numFmtId="0" fontId="28" fillId="22" borderId="64" xfId="0" applyFont="1" applyFill="1" applyBorder="1" applyAlignment="1" applyProtection="1">
      <alignment horizontal="center" vertical="center" shrinkToFit="1"/>
      <protection hidden="1"/>
    </xf>
    <xf numFmtId="0" fontId="28" fillId="22" borderId="65" xfId="0" applyFont="1" applyFill="1" applyBorder="1" applyAlignment="1" applyProtection="1">
      <alignment horizontal="center" vertical="center" shrinkToFit="1"/>
      <protection hidden="1"/>
    </xf>
    <xf numFmtId="0" fontId="28" fillId="22" borderId="66" xfId="0" applyFont="1" applyFill="1" applyBorder="1" applyAlignment="1" applyProtection="1">
      <alignment horizontal="center" vertical="center" shrinkToFit="1"/>
      <protection hidden="1"/>
    </xf>
    <xf numFmtId="0" fontId="28" fillId="8" borderId="7" xfId="0" applyFont="1" applyFill="1" applyBorder="1" applyAlignment="1" applyProtection="1">
      <alignment horizontal="center" vertical="center" shrinkToFit="1"/>
      <protection hidden="1"/>
    </xf>
    <xf numFmtId="0" fontId="3" fillId="8" borderId="79" xfId="0" applyFont="1" applyFill="1" applyBorder="1" applyAlignment="1" applyProtection="1">
      <alignment horizontal="center" vertical="center"/>
      <protection hidden="1"/>
    </xf>
    <xf numFmtId="0" fontId="3" fillId="8" borderId="7" xfId="0" applyFont="1" applyFill="1" applyBorder="1" applyAlignment="1" applyProtection="1">
      <alignment horizontal="center" vertical="center"/>
      <protection hidden="1"/>
    </xf>
    <xf numFmtId="0" fontId="3" fillId="8" borderId="4" xfId="0" applyFont="1" applyFill="1" applyBorder="1" applyAlignment="1" applyProtection="1">
      <alignment horizontal="center" vertical="center"/>
      <protection hidden="1"/>
    </xf>
    <xf numFmtId="0" fontId="28" fillId="22" borderId="14" xfId="0" applyFont="1" applyFill="1" applyBorder="1" applyAlignment="1" applyProtection="1">
      <alignment horizontal="center" vertical="center" shrinkToFit="1"/>
      <protection hidden="1"/>
    </xf>
    <xf numFmtId="0" fontId="28" fillId="22" borderId="1" xfId="0" applyFont="1" applyFill="1" applyBorder="1" applyAlignment="1" applyProtection="1">
      <alignment horizontal="center" vertical="center" shrinkToFit="1"/>
      <protection hidden="1"/>
    </xf>
    <xf numFmtId="0" fontId="3" fillId="8" borderId="5" xfId="0" applyFont="1" applyFill="1" applyBorder="1" applyAlignment="1" applyProtection="1">
      <alignment horizontal="center" vertical="center"/>
      <protection hidden="1"/>
    </xf>
    <xf numFmtId="0" fontId="28" fillId="22" borderId="15" xfId="0" applyFont="1" applyFill="1" applyBorder="1" applyAlignment="1" applyProtection="1">
      <alignment horizontal="center" vertical="center" shrinkToFit="1"/>
      <protection hidden="1"/>
    </xf>
    <xf numFmtId="0" fontId="28" fillId="22" borderId="61" xfId="0" applyFont="1" applyFill="1" applyBorder="1" applyAlignment="1" applyProtection="1">
      <alignment horizontal="center" vertical="center" shrinkToFit="1"/>
      <protection hidden="1"/>
    </xf>
    <xf numFmtId="0" fontId="28" fillId="22" borderId="62" xfId="0" applyFont="1" applyFill="1" applyBorder="1" applyAlignment="1" applyProtection="1">
      <alignment horizontal="center" vertical="center" shrinkToFit="1"/>
      <protection hidden="1"/>
    </xf>
    <xf numFmtId="0" fontId="28" fillId="22" borderId="80" xfId="0" applyFont="1" applyFill="1" applyBorder="1" applyAlignment="1" applyProtection="1">
      <alignment horizontal="center" vertical="center" shrinkToFit="1"/>
      <protection hidden="1"/>
    </xf>
    <xf numFmtId="0" fontId="28" fillId="22" borderId="63" xfId="0" applyFont="1" applyFill="1" applyBorder="1" applyAlignment="1" applyProtection="1">
      <alignment horizontal="center" vertical="center" shrinkToFit="1"/>
      <protection hidden="1"/>
    </xf>
    <xf numFmtId="0" fontId="2" fillId="2" borderId="58" xfId="0" applyFont="1" applyFill="1" applyBorder="1" applyAlignment="1" applyProtection="1">
      <alignment horizontal="center" vertical="center" wrapText="1"/>
      <protection hidden="1"/>
    </xf>
    <xf numFmtId="0" fontId="2" fillId="2" borderId="60" xfId="0" applyFont="1" applyFill="1" applyBorder="1" applyAlignment="1" applyProtection="1">
      <alignment horizontal="center" vertical="center" wrapText="1"/>
      <protection hidden="1"/>
    </xf>
    <xf numFmtId="0" fontId="2" fillId="2" borderId="16" xfId="0" applyFont="1" applyFill="1" applyBorder="1" applyAlignment="1" applyProtection="1">
      <alignment horizontal="center" vertical="center" wrapText="1"/>
      <protection hidden="1"/>
    </xf>
    <xf numFmtId="0" fontId="18" fillId="14" borderId="0" xfId="0" applyFont="1" applyFill="1" applyAlignment="1" applyProtection="1">
      <alignment horizontal="center" vertical="center"/>
      <protection hidden="1"/>
    </xf>
    <xf numFmtId="0" fontId="18" fillId="14" borderId="2" xfId="0" applyFont="1" applyFill="1" applyBorder="1" applyAlignment="1" applyProtection="1">
      <alignment horizontal="center" vertical="center"/>
      <protection hidden="1"/>
    </xf>
    <xf numFmtId="0" fontId="6" fillId="5" borderId="4" xfId="0" applyFont="1" applyFill="1" applyBorder="1" applyAlignment="1" applyProtection="1">
      <alignment horizontal="center" vertical="center"/>
      <protection hidden="1"/>
    </xf>
    <xf numFmtId="0" fontId="6" fillId="5" borderId="5" xfId="0" applyFont="1" applyFill="1" applyBorder="1" applyAlignment="1" applyProtection="1">
      <alignment horizontal="center" vertical="center"/>
      <protection hidden="1"/>
    </xf>
    <xf numFmtId="0" fontId="6" fillId="5" borderId="7" xfId="0" applyFont="1" applyFill="1" applyBorder="1" applyAlignment="1" applyProtection="1">
      <alignment horizontal="center" vertical="center"/>
      <protection hidden="1"/>
    </xf>
    <xf numFmtId="0" fontId="2" fillId="2" borderId="1" xfId="0" applyFont="1" applyFill="1" applyBorder="1" applyAlignment="1" applyProtection="1">
      <alignment horizontal="center" vertical="center"/>
      <protection hidden="1"/>
    </xf>
    <xf numFmtId="0" fontId="33" fillId="2" borderId="1" xfId="0" applyFont="1" applyFill="1" applyBorder="1" applyAlignment="1" applyProtection="1">
      <alignment horizontal="center" vertical="center" wrapText="1"/>
      <protection hidden="1"/>
    </xf>
    <xf numFmtId="0" fontId="2" fillId="2" borderId="0" xfId="0" applyFont="1" applyFill="1" applyBorder="1" applyAlignment="1" applyProtection="1">
      <alignment horizontal="left"/>
      <protection hidden="1"/>
    </xf>
    <xf numFmtId="0" fontId="18" fillId="6" borderId="1" xfId="0" applyFont="1" applyFill="1" applyBorder="1" applyAlignment="1" applyProtection="1">
      <alignment horizontal="center"/>
      <protection hidden="1"/>
    </xf>
    <xf numFmtId="0" fontId="2" fillId="6" borderId="12" xfId="0" applyFont="1" applyFill="1" applyBorder="1" applyAlignment="1" applyProtection="1">
      <alignment horizontal="center" vertical="center" wrapText="1"/>
      <protection hidden="1"/>
    </xf>
    <xf numFmtId="0" fontId="2" fillId="6" borderId="3" xfId="0" applyFont="1" applyFill="1" applyBorder="1" applyAlignment="1" applyProtection="1">
      <alignment horizontal="center" vertical="center" wrapText="1"/>
      <protection hidden="1"/>
    </xf>
    <xf numFmtId="0" fontId="2" fillId="6" borderId="1" xfId="0" applyFont="1" applyFill="1" applyBorder="1" applyAlignment="1" applyProtection="1">
      <alignment horizontal="center" vertical="center" wrapText="1"/>
      <protection hidden="1"/>
    </xf>
    <xf numFmtId="0" fontId="28" fillId="14" borderId="1" xfId="0" applyFont="1" applyFill="1" applyBorder="1" applyAlignment="1" applyProtection="1">
      <alignment horizontal="center" wrapText="1"/>
      <protection hidden="1"/>
    </xf>
    <xf numFmtId="0" fontId="4" fillId="6" borderId="1" xfId="0" applyFont="1" applyFill="1" applyBorder="1" applyAlignment="1" applyProtection="1">
      <alignment horizontal="center" vertical="center" textRotation="90" wrapText="1"/>
      <protection hidden="1"/>
    </xf>
    <xf numFmtId="0" fontId="28" fillId="12" borderId="1" xfId="0" applyFont="1" applyFill="1" applyBorder="1" applyAlignment="1" applyProtection="1">
      <alignment horizontal="center"/>
      <protection hidden="1"/>
    </xf>
    <xf numFmtId="0" fontId="19" fillId="14" borderId="1" xfId="0" applyFont="1" applyFill="1" applyBorder="1" applyAlignment="1" applyProtection="1">
      <alignment horizontal="center" wrapText="1"/>
      <protection hidden="1"/>
    </xf>
    <xf numFmtId="0" fontId="3" fillId="14" borderId="1" xfId="0" applyFont="1" applyFill="1" applyBorder="1" applyAlignment="1" applyProtection="1">
      <alignment horizontal="center" vertical="center" wrapText="1"/>
      <protection hidden="1"/>
    </xf>
    <xf numFmtId="0" fontId="4" fillId="12" borderId="1" xfId="0" applyFont="1" applyFill="1" applyBorder="1" applyAlignment="1" applyProtection="1">
      <alignment horizontal="center" vertical="center" textRotation="90" wrapText="1"/>
      <protection hidden="1"/>
    </xf>
    <xf numFmtId="0" fontId="2" fillId="13" borderId="1" xfId="0" applyFont="1" applyFill="1" applyBorder="1" applyAlignment="1" applyProtection="1">
      <alignment horizontal="center" vertical="center" wrapText="1"/>
      <protection hidden="1"/>
    </xf>
    <xf numFmtId="0" fontId="18" fillId="10" borderId="1" xfId="0" applyFont="1" applyFill="1" applyBorder="1" applyAlignment="1" applyProtection="1">
      <alignment horizontal="center"/>
      <protection hidden="1"/>
    </xf>
    <xf numFmtId="0" fontId="21" fillId="10" borderId="1" xfId="0" applyFont="1" applyFill="1" applyBorder="1" applyAlignment="1" applyProtection="1">
      <alignment horizontal="center" vertical="center" wrapText="1"/>
      <protection hidden="1"/>
    </xf>
    <xf numFmtId="0" fontId="21" fillId="10" borderId="1" xfId="0" applyFont="1" applyFill="1" applyBorder="1" applyAlignment="1" applyProtection="1">
      <alignment horizontal="center" vertical="center" textRotation="90" wrapText="1"/>
      <protection hidden="1"/>
    </xf>
    <xf numFmtId="0" fontId="4" fillId="10" borderId="1" xfId="0" applyFont="1" applyFill="1" applyBorder="1" applyAlignment="1" applyProtection="1">
      <alignment horizontal="center" vertical="center" textRotation="90" wrapText="1"/>
      <protection hidden="1"/>
    </xf>
    <xf numFmtId="0" fontId="4" fillId="10" borderId="1" xfId="0" applyFont="1" applyFill="1" applyBorder="1" applyAlignment="1" applyProtection="1">
      <alignment horizontal="center" vertical="center" wrapText="1"/>
      <protection hidden="1"/>
    </xf>
    <xf numFmtId="0" fontId="6" fillId="14" borderId="0" xfId="0" applyFont="1" applyFill="1" applyAlignment="1" applyProtection="1">
      <alignment horizontal="center" vertical="center"/>
      <protection hidden="1"/>
    </xf>
    <xf numFmtId="0" fontId="6" fillId="14" borderId="2" xfId="0" applyFont="1" applyFill="1" applyBorder="1" applyAlignment="1" applyProtection="1">
      <alignment horizontal="center" vertical="center"/>
      <protection hidden="1"/>
    </xf>
    <xf numFmtId="0" fontId="4" fillId="15" borderId="1" xfId="0" applyFont="1" applyFill="1" applyBorder="1" applyAlignment="1" applyProtection="1">
      <alignment horizontal="center" vertical="center" textRotation="90" wrapText="1"/>
      <protection hidden="1"/>
    </xf>
    <xf numFmtId="0" fontId="28" fillId="15" borderId="1" xfId="0" applyFont="1" applyFill="1" applyBorder="1" applyAlignment="1" applyProtection="1">
      <alignment horizontal="center"/>
      <protection hidden="1"/>
    </xf>
    <xf numFmtId="0" fontId="28" fillId="14" borderId="1" xfId="0" applyFont="1" applyFill="1" applyBorder="1" applyAlignment="1" applyProtection="1">
      <alignment horizontal="center"/>
      <protection hidden="1"/>
    </xf>
    <xf numFmtId="0" fontId="4" fillId="14" borderId="1" xfId="0" applyFont="1" applyFill="1" applyBorder="1" applyAlignment="1" applyProtection="1">
      <alignment horizontal="center" vertical="center" textRotation="90" wrapText="1"/>
      <protection hidden="1"/>
    </xf>
    <xf numFmtId="0" fontId="3" fillId="19" borderId="12" xfId="0" applyFont="1" applyFill="1" applyBorder="1" applyAlignment="1" applyProtection="1">
      <alignment horizontal="center" vertical="center" wrapText="1"/>
      <protection hidden="1"/>
    </xf>
    <xf numFmtId="0" fontId="3" fillId="19" borderId="3" xfId="0" applyFont="1" applyFill="1" applyBorder="1" applyAlignment="1" applyProtection="1">
      <alignment horizontal="center" vertical="center" wrapText="1"/>
      <protection hidden="1"/>
    </xf>
    <xf numFmtId="0" fontId="3" fillId="4" borderId="0" xfId="0" applyFont="1" applyFill="1" applyAlignment="1" applyProtection="1">
      <alignment horizontal="center"/>
      <protection hidden="1"/>
    </xf>
    <xf numFmtId="0" fontId="6" fillId="12" borderId="0" xfId="0" applyFont="1" applyFill="1" applyAlignment="1" applyProtection="1">
      <alignment horizontal="center"/>
      <protection hidden="1"/>
    </xf>
    <xf numFmtId="0" fontId="28" fillId="3" borderId="0" xfId="0" applyFont="1" applyFill="1" applyAlignment="1" applyProtection="1">
      <alignment horizontal="center"/>
      <protection locked="0" hidden="1"/>
    </xf>
    <xf numFmtId="0" fontId="2" fillId="4" borderId="0" xfId="0" applyFont="1" applyFill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 vertical="center"/>
      <protection hidden="1"/>
    </xf>
    <xf numFmtId="0" fontId="3" fillId="4" borderId="1" xfId="0" applyFont="1" applyFill="1" applyBorder="1" applyAlignment="1" applyProtection="1">
      <alignment horizontal="center" vertical="center" wrapText="1" shrinkToFit="1"/>
      <protection hidden="1"/>
    </xf>
    <xf numFmtId="0" fontId="2" fillId="4" borderId="1" xfId="0" applyFont="1" applyFill="1" applyBorder="1" applyAlignment="1" applyProtection="1">
      <alignment horizontal="center"/>
      <protection hidden="1"/>
    </xf>
    <xf numFmtId="0" fontId="3" fillId="6" borderId="12" xfId="0" applyFont="1" applyFill="1" applyBorder="1" applyAlignment="1" applyProtection="1">
      <alignment horizontal="center" vertical="center" wrapText="1"/>
      <protection hidden="1"/>
    </xf>
    <xf numFmtId="0" fontId="3" fillId="6" borderId="3" xfId="0" applyFont="1" applyFill="1" applyBorder="1" applyAlignment="1" applyProtection="1">
      <alignment horizontal="center" vertical="center" wrapText="1"/>
      <protection hidden="1"/>
    </xf>
    <xf numFmtId="0" fontId="2" fillId="4" borderId="2" xfId="0" applyFont="1" applyFill="1" applyBorder="1" applyAlignment="1" applyProtection="1">
      <alignment horizontal="center" vertical="center"/>
      <protection hidden="1"/>
    </xf>
    <xf numFmtId="0" fontId="2" fillId="26" borderId="1" xfId="0" applyFont="1" applyFill="1" applyBorder="1" applyAlignment="1" applyProtection="1">
      <alignment horizontal="center"/>
      <protection hidden="1"/>
    </xf>
    <xf numFmtId="0" fontId="19" fillId="19" borderId="1" xfId="0" applyFont="1" applyFill="1" applyBorder="1" applyAlignment="1" applyProtection="1">
      <alignment horizontal="center" vertical="center" wrapText="1"/>
      <protection hidden="1"/>
    </xf>
    <xf numFmtId="0" fontId="16" fillId="3" borderId="45" xfId="0" applyFont="1" applyFill="1" applyBorder="1" applyAlignment="1">
      <alignment horizontal="center" vertical="center" wrapText="1"/>
    </xf>
    <xf numFmtId="0" fontId="16" fillId="3" borderId="46" xfId="0" applyFont="1" applyFill="1" applyBorder="1" applyAlignment="1">
      <alignment horizontal="center" vertical="center" wrapText="1"/>
    </xf>
    <xf numFmtId="0" fontId="16" fillId="3" borderId="47" xfId="0" applyFont="1" applyFill="1" applyBorder="1" applyAlignment="1">
      <alignment horizontal="center" vertical="center" wrapText="1"/>
    </xf>
    <xf numFmtId="0" fontId="16" fillId="3" borderId="17" xfId="0" applyFont="1" applyFill="1" applyBorder="1" applyAlignment="1">
      <alignment horizontal="center" vertical="center" wrapText="1"/>
    </xf>
    <xf numFmtId="0" fontId="16" fillId="3" borderId="18" xfId="0" applyFont="1" applyFill="1" applyBorder="1" applyAlignment="1">
      <alignment horizontal="center" vertical="center" wrapText="1"/>
    </xf>
    <xf numFmtId="0" fontId="16" fillId="3" borderId="20" xfId="0" applyFont="1" applyFill="1" applyBorder="1" applyAlignment="1">
      <alignment horizontal="center" vertical="center" wrapText="1"/>
    </xf>
    <xf numFmtId="0" fontId="13" fillId="3" borderId="0" xfId="0" applyFont="1" applyFill="1" applyAlignment="1">
      <alignment horizontal="center"/>
    </xf>
    <xf numFmtId="0" fontId="18" fillId="6" borderId="61" xfId="0" applyFont="1" applyFill="1" applyBorder="1" applyAlignment="1" applyProtection="1">
      <alignment horizontal="center"/>
      <protection hidden="1"/>
    </xf>
    <xf numFmtId="0" fontId="20" fillId="6" borderId="14" xfId="0" applyFont="1" applyFill="1" applyBorder="1" applyAlignment="1" applyProtection="1">
      <alignment horizontal="center" vertical="center"/>
      <protection hidden="1"/>
    </xf>
    <xf numFmtId="0" fontId="4" fillId="6" borderId="14" xfId="0" applyFont="1" applyFill="1" applyBorder="1" applyAlignment="1" applyProtection="1">
      <alignment horizontal="center" vertical="center" textRotation="90" wrapText="1"/>
      <protection hidden="1"/>
    </xf>
    <xf numFmtId="0" fontId="3" fillId="14" borderId="58" xfId="0" applyFont="1" applyFill="1" applyBorder="1" applyAlignment="1" applyProtection="1">
      <alignment horizontal="center" vertical="center" wrapText="1"/>
      <protection hidden="1"/>
    </xf>
    <xf numFmtId="0" fontId="3" fillId="14" borderId="16" xfId="0" applyFont="1" applyFill="1" applyBorder="1" applyAlignment="1" applyProtection="1">
      <alignment horizontal="center" vertical="center" wrapText="1"/>
      <protection hidden="1"/>
    </xf>
    <xf numFmtId="0" fontId="4" fillId="15" borderId="15" xfId="0" applyFont="1" applyFill="1" applyBorder="1" applyAlignment="1" applyProtection="1">
      <alignment horizontal="center" vertical="center" textRotation="90" wrapText="1"/>
      <protection hidden="1"/>
    </xf>
    <xf numFmtId="0" fontId="2" fillId="6" borderId="14" xfId="0" applyFont="1" applyFill="1" applyBorder="1" applyAlignment="1" applyProtection="1">
      <alignment horizontal="center"/>
      <protection hidden="1"/>
    </xf>
    <xf numFmtId="0" fontId="19" fillId="14" borderId="60" xfId="0" applyFont="1" applyFill="1" applyBorder="1" applyAlignment="1" applyProtection="1">
      <alignment horizontal="center" wrapText="1"/>
      <protection hidden="1"/>
    </xf>
    <xf numFmtId="0" fontId="19" fillId="14" borderId="16" xfId="0" applyFont="1" applyFill="1" applyBorder="1" applyAlignment="1" applyProtection="1">
      <alignment horizontal="center" wrapText="1"/>
      <protection hidden="1"/>
    </xf>
    <xf numFmtId="0" fontId="4" fillId="6" borderId="15" xfId="0" applyFont="1" applyFill="1" applyBorder="1" applyAlignment="1" applyProtection="1">
      <alignment horizontal="center" vertical="center" textRotation="90" wrapText="1"/>
      <protection hidden="1"/>
    </xf>
    <xf numFmtId="0" fontId="4" fillId="12" borderId="14" xfId="0" applyFont="1" applyFill="1" applyBorder="1" applyAlignment="1" applyProtection="1">
      <alignment horizontal="center" vertical="center" textRotation="90" wrapText="1"/>
      <protection hidden="1"/>
    </xf>
    <xf numFmtId="0" fontId="4" fillId="12" borderId="15" xfId="0" applyFont="1" applyFill="1" applyBorder="1" applyAlignment="1" applyProtection="1">
      <alignment horizontal="center" vertical="center" textRotation="90" wrapText="1"/>
      <protection hidden="1"/>
    </xf>
    <xf numFmtId="0" fontId="21" fillId="10" borderId="14" xfId="0" applyFont="1" applyFill="1" applyBorder="1" applyAlignment="1" applyProtection="1">
      <alignment horizontal="center" vertical="center" wrapText="1"/>
      <protection hidden="1"/>
    </xf>
    <xf numFmtId="0" fontId="4" fillId="10" borderId="15" xfId="0" applyFont="1" applyFill="1" applyBorder="1" applyAlignment="1" applyProtection="1">
      <alignment horizontal="center" vertical="center" textRotation="90" wrapText="1"/>
      <protection hidden="1"/>
    </xf>
    <xf numFmtId="0" fontId="4" fillId="15" borderId="14" xfId="0" applyFont="1" applyFill="1" applyBorder="1" applyAlignment="1" applyProtection="1">
      <alignment horizontal="center" vertical="center" textRotation="90" wrapText="1"/>
      <protection hidden="1"/>
    </xf>
    <xf numFmtId="0" fontId="4" fillId="14" borderId="4" xfId="0" applyFont="1" applyFill="1" applyBorder="1" applyAlignment="1" applyProtection="1">
      <alignment horizontal="center" vertical="center" textRotation="90" wrapText="1"/>
      <protection hidden="1"/>
    </xf>
    <xf numFmtId="0" fontId="4" fillId="10" borderId="14" xfId="0" applyFont="1" applyFill="1" applyBorder="1" applyAlignment="1" applyProtection="1">
      <alignment horizontal="center" vertical="center" wrapText="1"/>
      <protection hidden="1"/>
    </xf>
    <xf numFmtId="0" fontId="4" fillId="14" borderId="14" xfId="0" applyFont="1" applyFill="1" applyBorder="1" applyAlignment="1" applyProtection="1">
      <alignment horizontal="center" vertical="center" textRotation="90" wrapText="1"/>
      <protection hidden="1"/>
    </xf>
    <xf numFmtId="0" fontId="16" fillId="3" borderId="18" xfId="0" applyFont="1" applyFill="1" applyBorder="1" applyAlignment="1">
      <alignment horizontal="center" vertical="top" wrapText="1"/>
    </xf>
    <xf numFmtId="0" fontId="16" fillId="3" borderId="19" xfId="0" applyFont="1" applyFill="1" applyBorder="1" applyAlignment="1">
      <alignment horizontal="center" vertical="top" wrapText="1"/>
    </xf>
    <xf numFmtId="0" fontId="16" fillId="3" borderId="20" xfId="0" applyFont="1" applyFill="1" applyBorder="1" applyAlignment="1">
      <alignment horizontal="center" vertical="top" wrapText="1"/>
    </xf>
    <xf numFmtId="0" fontId="16" fillId="3" borderId="28" xfId="0" applyFont="1" applyFill="1" applyBorder="1" applyAlignment="1">
      <alignment horizontal="center" vertical="top" wrapText="1"/>
    </xf>
    <xf numFmtId="0" fontId="16" fillId="3" borderId="29" xfId="0" applyFont="1" applyFill="1" applyBorder="1" applyAlignment="1">
      <alignment horizontal="center" vertical="top" wrapText="1"/>
    </xf>
    <xf numFmtId="0" fontId="16" fillId="3" borderId="30" xfId="0" applyFont="1" applyFill="1" applyBorder="1" applyAlignment="1">
      <alignment horizontal="center" vertical="top" wrapText="1"/>
    </xf>
    <xf numFmtId="0" fontId="14" fillId="3" borderId="0" xfId="0" applyFont="1" applyFill="1" applyAlignment="1">
      <alignment horizontal="center"/>
    </xf>
    <xf numFmtId="0" fontId="16" fillId="3" borderId="17" xfId="0" applyFont="1" applyFill="1" applyBorder="1" applyAlignment="1">
      <alignment horizontal="center" wrapText="1"/>
    </xf>
    <xf numFmtId="0" fontId="16" fillId="3" borderId="10" xfId="0" applyFont="1" applyFill="1" applyBorder="1" applyAlignment="1">
      <alignment horizontal="center" vertical="center" wrapText="1"/>
    </xf>
    <xf numFmtId="0" fontId="16" fillId="3" borderId="59" xfId="0" applyFont="1" applyFill="1" applyBorder="1" applyAlignment="1">
      <alignment horizontal="center" vertical="center" wrapText="1"/>
    </xf>
    <xf numFmtId="0" fontId="16" fillId="3" borderId="1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4" fillId="3" borderId="0" xfId="0" applyFont="1" applyFill="1" applyAlignment="1">
      <alignment horizontal="left"/>
    </xf>
    <xf numFmtId="0" fontId="34" fillId="26" borderId="0" xfId="2" applyFill="1" applyAlignment="1" applyProtection="1">
      <alignment horizontal="left"/>
    </xf>
    <xf numFmtId="0" fontId="7" fillId="8" borderId="1" xfId="0" applyFont="1" applyFill="1" applyBorder="1" applyAlignment="1" applyProtection="1">
      <alignment horizontal="center"/>
      <protection hidden="1"/>
    </xf>
    <xf numFmtId="0" fontId="8" fillId="4" borderId="4" xfId="0" applyFont="1" applyFill="1" applyBorder="1" applyAlignment="1" applyProtection="1">
      <alignment horizontal="center"/>
      <protection hidden="1"/>
    </xf>
    <xf numFmtId="0" fontId="8" fillId="4" borderId="5" xfId="0" applyFont="1" applyFill="1" applyBorder="1" applyAlignment="1" applyProtection="1">
      <alignment horizontal="center"/>
      <protection hidden="1"/>
    </xf>
    <xf numFmtId="0" fontId="7" fillId="20" borderId="0" xfId="0" applyFont="1" applyFill="1" applyBorder="1" applyAlignment="1" applyProtection="1">
      <alignment horizontal="center"/>
      <protection hidden="1"/>
    </xf>
    <xf numFmtId="0" fontId="7" fillId="20" borderId="73" xfId="0" applyFont="1" applyFill="1" applyBorder="1" applyAlignment="1" applyProtection="1">
      <alignment horizontal="center"/>
      <protection hidden="1"/>
    </xf>
    <xf numFmtId="0" fontId="9" fillId="4" borderId="4" xfId="0" applyFont="1" applyFill="1" applyBorder="1" applyAlignment="1" applyProtection="1">
      <alignment horizontal="center"/>
      <protection hidden="1"/>
    </xf>
    <xf numFmtId="0" fontId="7" fillId="3" borderId="72" xfId="0" applyFont="1" applyFill="1" applyBorder="1" applyAlignment="1" applyProtection="1">
      <alignment horizontal="left"/>
      <protection locked="0" hidden="1"/>
    </xf>
  </cellXfs>
  <cellStyles count="3">
    <cellStyle name="Hyperlink" xfId="2" builtinId="8"/>
    <cellStyle name="ปกติ" xfId="0" builtinId="0"/>
    <cellStyle name="ปกติ 2" xfId="1"/>
  </cellStyles>
  <dxfs count="0"/>
  <tableStyles count="0" defaultTableStyle="TableStyleMedium9" defaultPivotStyle="PivotStyleLight16"/>
  <colors>
    <mruColors>
      <color rgb="FF85FC7C"/>
      <color rgb="FF00FF00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image" Target="../media/image2.png"/></Relationships>
</file>

<file path=xl/drawings/_rels/drawing7.xml.rels><?xml version="1.0" encoding="UTF-8" standalone="yes"?>
<Relationships xmlns="http://schemas.openxmlformats.org/package/2006/relationships"><Relationship Id="rId8" Type="http://schemas.openxmlformats.org/officeDocument/2006/relationships/image" Target="../media/image12.png"/><Relationship Id="rId13" Type="http://schemas.openxmlformats.org/officeDocument/2006/relationships/image" Target="../media/image17.png"/><Relationship Id="rId3" Type="http://schemas.openxmlformats.org/officeDocument/2006/relationships/image" Target="../media/image7.png"/><Relationship Id="rId7" Type="http://schemas.openxmlformats.org/officeDocument/2006/relationships/image" Target="../media/image11.png"/><Relationship Id="rId12" Type="http://schemas.openxmlformats.org/officeDocument/2006/relationships/image" Target="../media/image16.png"/><Relationship Id="rId17" Type="http://schemas.openxmlformats.org/officeDocument/2006/relationships/image" Target="../media/image21.png"/><Relationship Id="rId2" Type="http://schemas.openxmlformats.org/officeDocument/2006/relationships/image" Target="../media/image6.png"/><Relationship Id="rId16" Type="http://schemas.openxmlformats.org/officeDocument/2006/relationships/image" Target="../media/image20.png"/><Relationship Id="rId1" Type="http://schemas.openxmlformats.org/officeDocument/2006/relationships/image" Target="../media/image5.png"/><Relationship Id="rId6" Type="http://schemas.openxmlformats.org/officeDocument/2006/relationships/image" Target="../media/image10.png"/><Relationship Id="rId11" Type="http://schemas.openxmlformats.org/officeDocument/2006/relationships/image" Target="../media/image15.png"/><Relationship Id="rId5" Type="http://schemas.openxmlformats.org/officeDocument/2006/relationships/image" Target="../media/image9.png"/><Relationship Id="rId15" Type="http://schemas.openxmlformats.org/officeDocument/2006/relationships/image" Target="../media/image19.png"/><Relationship Id="rId10" Type="http://schemas.openxmlformats.org/officeDocument/2006/relationships/image" Target="../media/image14.png"/><Relationship Id="rId4" Type="http://schemas.openxmlformats.org/officeDocument/2006/relationships/image" Target="../media/image8.png"/><Relationship Id="rId9" Type="http://schemas.openxmlformats.org/officeDocument/2006/relationships/image" Target="../media/image13.png"/><Relationship Id="rId14" Type="http://schemas.openxmlformats.org/officeDocument/2006/relationships/image" Target="../media/image18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3</xdr:row>
      <xdr:rowOff>23813</xdr:rowOff>
    </xdr:from>
    <xdr:to>
      <xdr:col>2</xdr:col>
      <xdr:colOff>114300</xdr:colOff>
      <xdr:row>3</xdr:row>
      <xdr:rowOff>542841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8945" y="300038"/>
          <a:ext cx="482605" cy="519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752475</xdr:colOff>
      <xdr:row>3</xdr:row>
      <xdr:rowOff>142874</xdr:rowOff>
    </xdr:from>
    <xdr:to>
      <xdr:col>8</xdr:col>
      <xdr:colOff>185778</xdr:colOff>
      <xdr:row>3</xdr:row>
      <xdr:rowOff>571499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1895475" y="419099"/>
          <a:ext cx="2576553" cy="4286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4</xdr:row>
      <xdr:rowOff>261938</xdr:rowOff>
    </xdr:from>
    <xdr:to>
      <xdr:col>13</xdr:col>
      <xdr:colOff>0</xdr:colOff>
      <xdr:row>4</xdr:row>
      <xdr:rowOff>261938</xdr:rowOff>
    </xdr:to>
    <xdr:cxnSp macro="">
      <xdr:nvCxnSpPr>
        <xdr:cNvPr id="4" name="ตัวเชื่อมต่อตรง 3"/>
        <xdr:cNvCxnSpPr/>
      </xdr:nvCxnSpPr>
      <xdr:spPr>
        <a:xfrm>
          <a:off x="1293812" y="1376363"/>
          <a:ext cx="5726113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277813</xdr:colOff>
      <xdr:row>5</xdr:row>
      <xdr:rowOff>254000</xdr:rowOff>
    </xdr:from>
    <xdr:to>
      <xdr:col>12</xdr:col>
      <xdr:colOff>457200</xdr:colOff>
      <xdr:row>5</xdr:row>
      <xdr:rowOff>257175</xdr:rowOff>
    </xdr:to>
    <xdr:cxnSp macro="">
      <xdr:nvCxnSpPr>
        <xdr:cNvPr id="5" name="ตัวเชื่อมต่อตรง 4"/>
        <xdr:cNvCxnSpPr/>
      </xdr:nvCxnSpPr>
      <xdr:spPr>
        <a:xfrm>
          <a:off x="2573338" y="1387475"/>
          <a:ext cx="4037012" cy="3175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6</xdr:row>
      <xdr:rowOff>250882</xdr:rowOff>
    </xdr:from>
    <xdr:to>
      <xdr:col>13</xdr:col>
      <xdr:colOff>6803</xdr:colOff>
      <xdr:row>6</xdr:row>
      <xdr:rowOff>250882</xdr:rowOff>
    </xdr:to>
    <xdr:cxnSp macro="">
      <xdr:nvCxnSpPr>
        <xdr:cNvPr id="6" name="ตัวเชื่อมต่อตรง 5"/>
        <xdr:cNvCxnSpPr/>
      </xdr:nvCxnSpPr>
      <xdr:spPr>
        <a:xfrm>
          <a:off x="782411" y="2070157"/>
          <a:ext cx="6244317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5</xdr:row>
      <xdr:rowOff>255985</xdr:rowOff>
    </xdr:from>
    <xdr:to>
      <xdr:col>4</xdr:col>
      <xdr:colOff>38100</xdr:colOff>
      <xdr:row>5</xdr:row>
      <xdr:rowOff>257175</xdr:rowOff>
    </xdr:to>
    <xdr:cxnSp macro="">
      <xdr:nvCxnSpPr>
        <xdr:cNvPr id="7" name="ตัวเชื่อมต่อตรง 6"/>
        <xdr:cNvCxnSpPr/>
      </xdr:nvCxnSpPr>
      <xdr:spPr>
        <a:xfrm>
          <a:off x="619125" y="1389460"/>
          <a:ext cx="1714500" cy="119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981075</xdr:colOff>
      <xdr:row>0</xdr:row>
      <xdr:rowOff>266700</xdr:rowOff>
    </xdr:from>
    <xdr:to>
      <xdr:col>12</xdr:col>
      <xdr:colOff>504825</xdr:colOff>
      <xdr:row>13</xdr:row>
      <xdr:rowOff>0</xdr:rowOff>
    </xdr:to>
    <xdr:pic>
      <xdr:nvPicPr>
        <xdr:cNvPr id="307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53125" y="266700"/>
          <a:ext cx="5553075" cy="24288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7</xdr:col>
      <xdr:colOff>0</xdr:colOff>
      <xdr:row>13</xdr:row>
      <xdr:rowOff>28575</xdr:rowOff>
    </xdr:from>
    <xdr:to>
      <xdr:col>12</xdr:col>
      <xdr:colOff>523875</xdr:colOff>
      <xdr:row>26</xdr:row>
      <xdr:rowOff>9525</xdr:rowOff>
    </xdr:to>
    <xdr:pic>
      <xdr:nvPicPr>
        <xdr:cNvPr id="3074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248275" y="2724150"/>
          <a:ext cx="5572125" cy="25812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6</xdr:col>
      <xdr:colOff>647699</xdr:colOff>
      <xdr:row>26</xdr:row>
      <xdr:rowOff>47625</xdr:rowOff>
    </xdr:from>
    <xdr:to>
      <xdr:col>12</xdr:col>
      <xdr:colOff>523874</xdr:colOff>
      <xdr:row>45</xdr:row>
      <xdr:rowOff>66675</xdr:rowOff>
    </xdr:to>
    <xdr:pic>
      <xdr:nvPicPr>
        <xdr:cNvPr id="3075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248274" y="5343525"/>
          <a:ext cx="5572125" cy="38195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17</xdr:col>
      <xdr:colOff>38100</xdr:colOff>
      <xdr:row>0</xdr:row>
      <xdr:rowOff>28575</xdr:rowOff>
    </xdr:from>
    <xdr:to>
      <xdr:col>17</xdr:col>
      <xdr:colOff>514350</xdr:colOff>
      <xdr:row>1</xdr:row>
      <xdr:rowOff>28575</xdr:rowOff>
    </xdr:to>
    <xdr:sp macro="" textlink="">
      <xdr:nvSpPr>
        <xdr:cNvPr id="2" name="Right Arrow 1"/>
        <xdr:cNvSpPr/>
      </xdr:nvSpPr>
      <xdr:spPr>
        <a:xfrm>
          <a:off x="12334875" y="28575"/>
          <a:ext cx="476250" cy="285750"/>
        </a:xfrm>
        <a:prstGeom prst="rightArrow">
          <a:avLst/>
        </a:prstGeom>
      </xdr:spPr>
      <xdr:style>
        <a:lnRef idx="2">
          <a:schemeClr val="accent2"/>
        </a:lnRef>
        <a:fillRef idx="1">
          <a:schemeClr val="lt1"/>
        </a:fillRef>
        <a:effectRef idx="0">
          <a:schemeClr val="accent2"/>
        </a:effectRef>
        <a:fontRef idx="minor">
          <a:schemeClr val="dk1"/>
        </a:fontRef>
      </xdr:style>
      <xdr:txBody>
        <a:bodyPr vertOverflow="clip" rtlCol="0" anchor="ctr"/>
        <a:lstStyle/>
        <a:p>
          <a:pPr algn="ctr"/>
          <a:endParaRPr lang="th-TH" sz="1100"/>
        </a:p>
      </xdr:txBody>
    </xdr: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981075</xdr:colOff>
      <xdr:row>1</xdr:row>
      <xdr:rowOff>57150</xdr:rowOff>
    </xdr:from>
    <xdr:to>
      <xdr:col>5</xdr:col>
      <xdr:colOff>333375</xdr:colOff>
      <xdr:row>3</xdr:row>
      <xdr:rowOff>19050</xdr:rowOff>
    </xdr:to>
    <xdr:sp macro="" textlink="">
      <xdr:nvSpPr>
        <xdr:cNvPr id="4097" name="AutoShape 1"/>
        <xdr:cNvSpPr>
          <a:spLocks noChangeArrowheads="1"/>
        </xdr:cNvSpPr>
      </xdr:nvSpPr>
      <xdr:spPr bwMode="auto">
        <a:xfrm>
          <a:off x="1666875" y="238125"/>
          <a:ext cx="4800600" cy="323850"/>
        </a:xfrm>
        <a:prstGeom prst="roundRect">
          <a:avLst>
            <a:gd name="adj" fmla="val 16667"/>
          </a:avLst>
        </a:prstGeom>
        <a:ln>
          <a:headEnd/>
          <a:tailEnd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แบบประเมินสมรรถนะสำคัญของผู้เรียน</a:t>
          </a:r>
          <a:r>
            <a:rPr lang="en-US" sz="16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(สำหรับครูประเมินนักเรียน)    </a:t>
          </a:r>
          <a:endParaRPr lang="th-TH" sz="1200" b="1" i="0" u="none" strike="noStrike" baseline="0">
            <a:solidFill>
              <a:srgbClr val="000000"/>
            </a:solidFill>
            <a:latin typeface="TH SarabunPSK"/>
            <a:cs typeface="TH SarabunPSK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409575</xdr:colOff>
      <xdr:row>1</xdr:row>
      <xdr:rowOff>38100</xdr:rowOff>
    </xdr:from>
    <xdr:to>
      <xdr:col>5</xdr:col>
      <xdr:colOff>238125</xdr:colOff>
      <xdr:row>3</xdr:row>
      <xdr:rowOff>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2000250" y="314325"/>
          <a:ext cx="3990975" cy="361950"/>
        </a:xfrm>
        <a:prstGeom prst="roundRect">
          <a:avLst>
            <a:gd name="adj" fmla="val 16667"/>
          </a:avLst>
        </a:prstGeom>
        <a:ln>
          <a:headEnd/>
          <a:tailEnd/>
        </a:ln>
      </xdr:spPr>
      <xdr:style>
        <a:lnRef idx="1">
          <a:schemeClr val="accent2"/>
        </a:lnRef>
        <a:fillRef idx="2">
          <a:schemeClr val="accent2"/>
        </a:fillRef>
        <a:effectRef idx="1">
          <a:schemeClr val="accent2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แบบประเมินสมรรถนะสำคัญของผู้เรียน</a:t>
          </a:r>
          <a:r>
            <a:rPr lang="th-TH" sz="12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</a:t>
          </a: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552450</xdr:colOff>
      <xdr:row>1</xdr:row>
      <xdr:rowOff>57150</xdr:rowOff>
    </xdr:from>
    <xdr:to>
      <xdr:col>5</xdr:col>
      <xdr:colOff>352425</xdr:colOff>
      <xdr:row>3</xdr:row>
      <xdr:rowOff>19050</xdr:rowOff>
    </xdr:to>
    <xdr:sp macro="" textlink="">
      <xdr:nvSpPr>
        <xdr:cNvPr id="2" name="AutoShape 1"/>
        <xdr:cNvSpPr>
          <a:spLocks noChangeArrowheads="1"/>
        </xdr:cNvSpPr>
      </xdr:nvSpPr>
      <xdr:spPr bwMode="auto">
        <a:xfrm>
          <a:off x="1238250" y="238125"/>
          <a:ext cx="5753100" cy="323850"/>
        </a:xfrm>
        <a:prstGeom prst="roundRect">
          <a:avLst>
            <a:gd name="adj" fmla="val 16667"/>
          </a:avLst>
        </a:prstGeom>
        <a:ln>
          <a:headEnd/>
          <a:tailEnd/>
        </a:ln>
      </xdr:spPr>
      <xdr:style>
        <a:lnRef idx="2">
          <a:schemeClr val="accent6"/>
        </a:lnRef>
        <a:fillRef idx="1">
          <a:schemeClr val="lt1"/>
        </a:fillRef>
        <a:effectRef idx="0">
          <a:schemeClr val="accent6"/>
        </a:effectRef>
        <a:fontRef idx="minor">
          <a:schemeClr val="dk1"/>
        </a:fontRef>
      </xdr:style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16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แบบประเมินสมรรถนะสำคัญของผู้เรียน</a:t>
          </a:r>
          <a:r>
            <a:rPr lang="en-US" sz="16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</a:t>
          </a:r>
          <a:r>
            <a:rPr lang="th-TH" sz="14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(สำหรับนักเรียนประเมินตนเอง)</a:t>
          </a:r>
          <a:r>
            <a:rPr lang="th-TH" sz="1200" b="1" i="0" u="none" strike="noStrike" baseline="0">
              <a:solidFill>
                <a:srgbClr val="000000"/>
              </a:solidFill>
              <a:latin typeface="TH SarabunPSK"/>
              <a:cs typeface="TH SarabunPSK"/>
            </a:rPr>
            <a:t>   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533400</xdr:colOff>
      <xdr:row>38</xdr:row>
      <xdr:rowOff>171450</xdr:rowOff>
    </xdr:from>
    <xdr:to>
      <xdr:col>14</xdr:col>
      <xdr:colOff>333375</xdr:colOff>
      <xdr:row>65</xdr:row>
      <xdr:rowOff>57150</xdr:rowOff>
    </xdr:to>
    <xdr:pic>
      <xdr:nvPicPr>
        <xdr:cNvPr id="2051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33400" y="7410450"/>
          <a:ext cx="7724775" cy="50292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276225</xdr:colOff>
      <xdr:row>1</xdr:row>
      <xdr:rowOff>142875</xdr:rowOff>
    </xdr:from>
    <xdr:to>
      <xdr:col>14</xdr:col>
      <xdr:colOff>381000</xdr:colOff>
      <xdr:row>29</xdr:row>
      <xdr:rowOff>28575</xdr:rowOff>
    </xdr:to>
    <xdr:pic>
      <xdr:nvPicPr>
        <xdr:cNvPr id="2052" name="Picture 4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76225" y="333375"/>
          <a:ext cx="8029575" cy="5219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447675</xdr:colOff>
      <xdr:row>74</xdr:row>
      <xdr:rowOff>57150</xdr:rowOff>
    </xdr:from>
    <xdr:to>
      <xdr:col>14</xdr:col>
      <xdr:colOff>428625</xdr:colOff>
      <xdr:row>104</xdr:row>
      <xdr:rowOff>0</xdr:rowOff>
    </xdr:to>
    <xdr:pic>
      <xdr:nvPicPr>
        <xdr:cNvPr id="2053" name="Picture 5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1057275" y="14154150"/>
          <a:ext cx="7905750" cy="56483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438150</xdr:colOff>
      <xdr:row>111</xdr:row>
      <xdr:rowOff>85725</xdr:rowOff>
    </xdr:from>
    <xdr:to>
      <xdr:col>14</xdr:col>
      <xdr:colOff>342900</xdr:colOff>
      <xdr:row>137</xdr:row>
      <xdr:rowOff>171450</xdr:rowOff>
    </xdr:to>
    <xdr:pic>
      <xdr:nvPicPr>
        <xdr:cNvPr id="2054" name="Picture 6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1047750" y="21231225"/>
          <a:ext cx="7829550" cy="50387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371475</xdr:colOff>
      <xdr:row>147</xdr:row>
      <xdr:rowOff>104775</xdr:rowOff>
    </xdr:from>
    <xdr:to>
      <xdr:col>14</xdr:col>
      <xdr:colOff>371475</xdr:colOff>
      <xdr:row>174</xdr:row>
      <xdr:rowOff>19050</xdr:rowOff>
    </xdr:to>
    <xdr:pic>
      <xdr:nvPicPr>
        <xdr:cNvPr id="2055" name="Picture 7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981075" y="28108275"/>
          <a:ext cx="7924800" cy="505777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209550</xdr:colOff>
      <xdr:row>182</xdr:row>
      <xdr:rowOff>142875</xdr:rowOff>
    </xdr:from>
    <xdr:to>
      <xdr:col>14</xdr:col>
      <xdr:colOff>438150</xdr:colOff>
      <xdr:row>213</xdr:row>
      <xdr:rowOff>0</xdr:rowOff>
    </xdr:to>
    <xdr:pic>
      <xdr:nvPicPr>
        <xdr:cNvPr id="205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819150" y="34813875"/>
          <a:ext cx="8153400" cy="5762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352425</xdr:colOff>
      <xdr:row>219</xdr:row>
      <xdr:rowOff>85725</xdr:rowOff>
    </xdr:from>
    <xdr:to>
      <xdr:col>14</xdr:col>
      <xdr:colOff>323850</xdr:colOff>
      <xdr:row>250</xdr:row>
      <xdr:rowOff>85725</xdr:rowOff>
    </xdr:to>
    <xdr:pic>
      <xdr:nvPicPr>
        <xdr:cNvPr id="2057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962025" y="41805225"/>
          <a:ext cx="7896225" cy="59055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314325</xdr:colOff>
      <xdr:row>255</xdr:row>
      <xdr:rowOff>76200</xdr:rowOff>
    </xdr:from>
    <xdr:to>
      <xdr:col>14</xdr:col>
      <xdr:colOff>285750</xdr:colOff>
      <xdr:row>284</xdr:row>
      <xdr:rowOff>161925</xdr:rowOff>
    </xdr:to>
    <xdr:pic>
      <xdr:nvPicPr>
        <xdr:cNvPr id="2058" name="Picture 10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923925" y="48653700"/>
          <a:ext cx="7896225" cy="56102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266700</xdr:colOff>
      <xdr:row>291</xdr:row>
      <xdr:rowOff>104775</xdr:rowOff>
    </xdr:from>
    <xdr:to>
      <xdr:col>14</xdr:col>
      <xdr:colOff>247650</xdr:colOff>
      <xdr:row>318</xdr:row>
      <xdr:rowOff>66675</xdr:rowOff>
    </xdr:to>
    <xdr:pic>
      <xdr:nvPicPr>
        <xdr:cNvPr id="2059" name="Picture 11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876300" y="55540275"/>
          <a:ext cx="7905750" cy="51054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304800</xdr:colOff>
      <xdr:row>326</xdr:row>
      <xdr:rowOff>171450</xdr:rowOff>
    </xdr:from>
    <xdr:to>
      <xdr:col>14</xdr:col>
      <xdr:colOff>238125</xdr:colOff>
      <xdr:row>340</xdr:row>
      <xdr:rowOff>28575</xdr:rowOff>
    </xdr:to>
    <xdr:pic>
      <xdr:nvPicPr>
        <xdr:cNvPr id="2061" name="Picture 13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 b="56053"/>
        <a:stretch>
          <a:fillRect/>
        </a:stretch>
      </xdr:blipFill>
      <xdr:spPr bwMode="auto">
        <a:xfrm>
          <a:off x="914400" y="62274450"/>
          <a:ext cx="7858125" cy="25241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304800</xdr:colOff>
      <xdr:row>340</xdr:row>
      <xdr:rowOff>19050</xdr:rowOff>
    </xdr:from>
    <xdr:to>
      <xdr:col>14</xdr:col>
      <xdr:colOff>266700</xdr:colOff>
      <xdr:row>358</xdr:row>
      <xdr:rowOff>0</xdr:rowOff>
    </xdr:to>
    <xdr:pic>
      <xdr:nvPicPr>
        <xdr:cNvPr id="2062" name="Picture 14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914400" y="64789050"/>
          <a:ext cx="7886700" cy="34099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314325</xdr:colOff>
      <xdr:row>362</xdr:row>
      <xdr:rowOff>123825</xdr:rowOff>
    </xdr:from>
    <xdr:to>
      <xdr:col>14</xdr:col>
      <xdr:colOff>238125</xdr:colOff>
      <xdr:row>392</xdr:row>
      <xdr:rowOff>171450</xdr:rowOff>
    </xdr:to>
    <xdr:pic>
      <xdr:nvPicPr>
        <xdr:cNvPr id="2063" name="Picture 15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923925" y="69084825"/>
          <a:ext cx="7848600" cy="57626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295275</xdr:colOff>
      <xdr:row>398</xdr:row>
      <xdr:rowOff>152400</xdr:rowOff>
    </xdr:from>
    <xdr:to>
      <xdr:col>14</xdr:col>
      <xdr:colOff>219075</xdr:colOff>
      <xdr:row>426</xdr:row>
      <xdr:rowOff>38100</xdr:rowOff>
    </xdr:to>
    <xdr:pic>
      <xdr:nvPicPr>
        <xdr:cNvPr id="2064" name="Picture 16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904875" y="75971400"/>
          <a:ext cx="7848600" cy="521970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276225</xdr:colOff>
      <xdr:row>436</xdr:row>
      <xdr:rowOff>152400</xdr:rowOff>
    </xdr:from>
    <xdr:to>
      <xdr:col>14</xdr:col>
      <xdr:colOff>238125</xdr:colOff>
      <xdr:row>458</xdr:row>
      <xdr:rowOff>19050</xdr:rowOff>
    </xdr:to>
    <xdr:pic>
      <xdr:nvPicPr>
        <xdr:cNvPr id="2065" name="Picture 17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885825" y="83210400"/>
          <a:ext cx="7886700" cy="40576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266700</xdr:colOff>
      <xdr:row>470</xdr:row>
      <xdr:rowOff>152400</xdr:rowOff>
    </xdr:from>
    <xdr:to>
      <xdr:col>14</xdr:col>
      <xdr:colOff>209550</xdr:colOff>
      <xdr:row>493</xdr:row>
      <xdr:rowOff>133350</xdr:rowOff>
    </xdr:to>
    <xdr:pic>
      <xdr:nvPicPr>
        <xdr:cNvPr id="2066" name="Picture 18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876300" y="89687400"/>
          <a:ext cx="7867650" cy="43624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314325</xdr:colOff>
      <xdr:row>506</xdr:row>
      <xdr:rowOff>85725</xdr:rowOff>
    </xdr:from>
    <xdr:to>
      <xdr:col>14</xdr:col>
      <xdr:colOff>266700</xdr:colOff>
      <xdr:row>535</xdr:row>
      <xdr:rowOff>95250</xdr:rowOff>
    </xdr:to>
    <xdr:pic>
      <xdr:nvPicPr>
        <xdr:cNvPr id="2067" name="Picture 19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 b="5682"/>
        <a:stretch>
          <a:fillRect/>
        </a:stretch>
      </xdr:blipFill>
      <xdr:spPr bwMode="auto">
        <a:xfrm>
          <a:off x="923925" y="96478725"/>
          <a:ext cx="7877175" cy="5534025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  <xdr:twoCellAnchor editAs="oneCell">
    <xdr:from>
      <xdr:col>1</xdr:col>
      <xdr:colOff>400050</xdr:colOff>
      <xdr:row>543</xdr:row>
      <xdr:rowOff>47625</xdr:rowOff>
    </xdr:from>
    <xdr:to>
      <xdr:col>14</xdr:col>
      <xdr:colOff>304800</xdr:colOff>
      <xdr:row>570</xdr:row>
      <xdr:rowOff>66675</xdr:rowOff>
    </xdr:to>
    <xdr:pic>
      <xdr:nvPicPr>
        <xdr:cNvPr id="2068" name="Picture 20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1009650" y="103489125"/>
          <a:ext cx="7829550" cy="5162550"/>
        </a:xfrm>
        <a:prstGeom prst="rect">
          <a:avLst/>
        </a:prstGeom>
        <a:noFill/>
        <a:ln w="1">
          <a:noFill/>
          <a:miter lim="800000"/>
          <a:headEnd/>
          <a:tailEnd type="none" w="med" len="med"/>
        </a:ln>
        <a:effectLst/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12695</xdr:colOff>
      <xdr:row>3</xdr:row>
      <xdr:rowOff>23813</xdr:rowOff>
    </xdr:from>
    <xdr:to>
      <xdr:col>2</xdr:col>
      <xdr:colOff>114300</xdr:colOff>
      <xdr:row>3</xdr:row>
      <xdr:rowOff>542841</xdr:rowOff>
    </xdr:to>
    <xdr:pic>
      <xdr:nvPicPr>
        <xdr:cNvPr id="2" name="Picture 1" descr="krut5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8945" y="1243013"/>
          <a:ext cx="482605" cy="51902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752475</xdr:colOff>
      <xdr:row>3</xdr:row>
      <xdr:rowOff>142874</xdr:rowOff>
    </xdr:from>
    <xdr:to>
      <xdr:col>8</xdr:col>
      <xdr:colOff>185778</xdr:colOff>
      <xdr:row>3</xdr:row>
      <xdr:rowOff>571499</xdr:rowOff>
    </xdr:to>
    <xdr:sp macro="" textlink="">
      <xdr:nvSpPr>
        <xdr:cNvPr id="3" name="Text Box 2"/>
        <xdr:cNvSpPr txBox="1">
          <a:spLocks noChangeArrowheads="1"/>
        </xdr:cNvSpPr>
      </xdr:nvSpPr>
      <xdr:spPr bwMode="auto">
        <a:xfrm>
          <a:off x="2038350" y="1362074"/>
          <a:ext cx="2586078" cy="428625"/>
        </a:xfrm>
        <a:prstGeom prst="rect">
          <a:avLst/>
        </a:prstGeom>
        <a:solidFill>
          <a:srgbClr val="FFFFFF"/>
        </a:solidFill>
        <a:ln w="9525">
          <a:noFill/>
          <a:miter lim="800000"/>
          <a:headEnd/>
          <a:tailEnd/>
        </a:ln>
      </xdr:spPr>
      <xdr:txBody>
        <a:bodyPr vertOverflow="clip" wrap="square" lIns="91440" tIns="45720" rIns="91440" bIns="45720" anchor="t" upright="1"/>
        <a:lstStyle/>
        <a:p>
          <a:pPr algn="ctr" rtl="0">
            <a:defRPr sz="1000"/>
          </a:pPr>
          <a:r>
            <a:rPr lang="th-TH" sz="2000" b="1" i="0" strike="noStrike">
              <a:solidFill>
                <a:srgbClr val="000000"/>
              </a:solidFill>
              <a:latin typeface="TH SarabunPSK" pitchFamily="34" charset="-34"/>
              <a:cs typeface="TH SarabunPSK" pitchFamily="34" charset="-34"/>
            </a:rPr>
            <a:t>บันทึกข้อความ</a:t>
          </a:r>
        </a:p>
        <a:p>
          <a:pPr algn="ctr" rtl="0">
            <a:defRPr sz="1000"/>
          </a:pPr>
          <a:endParaRPr lang="th-TH" sz="2000" b="1" i="0" strike="noStrike">
            <a:solidFill>
              <a:srgbClr val="000000"/>
            </a:solidFill>
            <a:latin typeface="TH SarabunPSK" pitchFamily="34" charset="-34"/>
            <a:cs typeface="TH SarabunPSK" pitchFamily="34" charset="-34"/>
          </a:endParaRPr>
        </a:p>
      </xdr:txBody>
    </xdr:sp>
    <xdr:clientData/>
  </xdr:twoCellAnchor>
  <xdr:twoCellAnchor>
    <xdr:from>
      <xdr:col>3</xdr:col>
      <xdr:colOff>150812</xdr:colOff>
      <xdr:row>4</xdr:row>
      <xdr:rowOff>261938</xdr:rowOff>
    </xdr:from>
    <xdr:to>
      <xdr:col>13</xdr:col>
      <xdr:colOff>0</xdr:colOff>
      <xdr:row>4</xdr:row>
      <xdr:rowOff>261938</xdr:rowOff>
    </xdr:to>
    <xdr:cxnSp macro="">
      <xdr:nvCxnSpPr>
        <xdr:cNvPr id="4" name="ตัวเชื่อมต่อตรง 3"/>
        <xdr:cNvCxnSpPr/>
      </xdr:nvCxnSpPr>
      <xdr:spPr>
        <a:xfrm>
          <a:off x="1436687" y="2062163"/>
          <a:ext cx="5516563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4</xdr:col>
      <xdr:colOff>277813</xdr:colOff>
      <xdr:row>5</xdr:row>
      <xdr:rowOff>254000</xdr:rowOff>
    </xdr:from>
    <xdr:to>
      <xdr:col>12</xdr:col>
      <xdr:colOff>457200</xdr:colOff>
      <xdr:row>5</xdr:row>
      <xdr:rowOff>257175</xdr:rowOff>
    </xdr:to>
    <xdr:cxnSp macro="">
      <xdr:nvCxnSpPr>
        <xdr:cNvPr id="5" name="ตัวเชื่อมต่อตรง 4"/>
        <xdr:cNvCxnSpPr/>
      </xdr:nvCxnSpPr>
      <xdr:spPr>
        <a:xfrm>
          <a:off x="2716213" y="2359025"/>
          <a:ext cx="4160837" cy="3175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306161</xdr:colOff>
      <xdr:row>6</xdr:row>
      <xdr:rowOff>250882</xdr:rowOff>
    </xdr:from>
    <xdr:to>
      <xdr:col>13</xdr:col>
      <xdr:colOff>6803</xdr:colOff>
      <xdr:row>6</xdr:row>
      <xdr:rowOff>250882</xdr:rowOff>
    </xdr:to>
    <xdr:cxnSp macro="">
      <xdr:nvCxnSpPr>
        <xdr:cNvPr id="6" name="ตัวเชื่อมต่อตรง 5"/>
        <xdr:cNvCxnSpPr/>
      </xdr:nvCxnSpPr>
      <xdr:spPr>
        <a:xfrm>
          <a:off x="782411" y="2660707"/>
          <a:ext cx="6177642" cy="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</xdr:col>
      <xdr:colOff>142875</xdr:colOff>
      <xdr:row>5</xdr:row>
      <xdr:rowOff>255985</xdr:rowOff>
    </xdr:from>
    <xdr:to>
      <xdr:col>4</xdr:col>
      <xdr:colOff>38100</xdr:colOff>
      <xdr:row>5</xdr:row>
      <xdr:rowOff>257175</xdr:rowOff>
    </xdr:to>
    <xdr:cxnSp macro="">
      <xdr:nvCxnSpPr>
        <xdr:cNvPr id="7" name="ตัวเชื่อมต่อตรง 6"/>
        <xdr:cNvCxnSpPr/>
      </xdr:nvCxnSpPr>
      <xdr:spPr>
        <a:xfrm>
          <a:off x="619125" y="2361010"/>
          <a:ext cx="1857375" cy="1190"/>
        </a:xfrm>
        <a:prstGeom prst="line">
          <a:avLst/>
        </a:prstGeom>
        <a:ln>
          <a:solidFill>
            <a:schemeClr val="tx1">
              <a:lumMod val="50000"/>
              <a:lumOff val="50000"/>
            </a:schemeClr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</xdr:wsDr>
</file>

<file path=xl/theme/theme1.xml><?xml version="1.0" encoding="utf-8"?>
<a:theme xmlns:a="http://schemas.openxmlformats.org/drawingml/2006/main" name="ชุดรูปแบบของ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facebook.com/wnpschool" TargetMode="Externa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7.xml"/><Relationship Id="rId2" Type="http://schemas.openxmlformats.org/officeDocument/2006/relationships/printerSettings" Target="../printerSettings/printerSettings21.bin"/><Relationship Id="rId1" Type="http://schemas.openxmlformats.org/officeDocument/2006/relationships/hyperlink" Target="http://bet.obec.go.th/bet/wp-content/uploads/2013/11/p6.pdf" TargetMode="External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C00000"/>
  </sheetPr>
  <dimension ref="B1:Y37"/>
  <sheetViews>
    <sheetView showGridLines="0" showRowColHeaders="0" tabSelected="1" topLeftCell="A7" workbookViewId="0">
      <selection activeCell="Q10" sqref="Q10:R10"/>
    </sheetView>
  </sheetViews>
  <sheetFormatPr defaultColWidth="9" defaultRowHeight="21"/>
  <cols>
    <col min="1" max="1" width="6.28515625" style="13" customWidth="1"/>
    <col min="2" max="2" width="5" style="13" customWidth="1"/>
    <col min="3" max="3" width="5.5703125" style="13" customWidth="1"/>
    <col min="4" max="4" width="15.140625" style="13" customWidth="1"/>
    <col min="5" max="5" width="7.7109375" style="13" customWidth="1"/>
    <col min="6" max="6" width="6.140625" style="13" customWidth="1"/>
    <col min="7" max="7" width="6.28515625" style="13" customWidth="1"/>
    <col min="8" max="8" width="6.140625" style="13" customWidth="1"/>
    <col min="9" max="9" width="6.7109375" style="13" customWidth="1"/>
    <col min="10" max="10" width="6.140625" style="13" customWidth="1"/>
    <col min="11" max="11" width="6.28515625" style="13" customWidth="1"/>
    <col min="12" max="12" width="6.85546875" style="13" customWidth="1"/>
    <col min="13" max="13" width="7" style="13" customWidth="1"/>
    <col min="14" max="14" width="2.28515625" style="13" customWidth="1"/>
    <col min="15" max="15" width="2.7109375" style="13" customWidth="1"/>
    <col min="16" max="16" width="15.140625" style="13" customWidth="1"/>
    <col min="17" max="16384" width="9" style="13"/>
  </cols>
  <sheetData>
    <row r="1" spans="2:25" s="166" customFormat="1" ht="51.75" customHeight="1">
      <c r="C1" s="168" t="s">
        <v>264</v>
      </c>
    </row>
    <row r="2" spans="2:25" s="165" customFormat="1" ht="33.75" customHeight="1">
      <c r="C2" s="167" t="s">
        <v>265</v>
      </c>
      <c r="P2" s="197" t="s">
        <v>448</v>
      </c>
    </row>
    <row r="3" spans="2:25" ht="10.5" customHeight="1"/>
    <row r="4" spans="2:25" ht="45.75" customHeight="1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360" t="s">
        <v>449</v>
      </c>
      <c r="Q4" s="360"/>
      <c r="R4" s="360"/>
      <c r="S4" s="360"/>
      <c r="T4" s="360"/>
      <c r="U4" s="360"/>
      <c r="V4" s="360"/>
    </row>
    <row r="5" spans="2:25">
      <c r="B5" s="15" t="s">
        <v>11</v>
      </c>
      <c r="C5" s="14"/>
      <c r="D5" s="14" t="str">
        <f>"    "&amp;Q6&amp;"  "&amp;Q7</f>
        <v xml:space="preserve">    โรงเรียนบ้านกุดโบสถ์  สำนักงานเขตพื้นที่การศึกษาประถมศึกษานครราชสีมา เขต3</v>
      </c>
      <c r="E5" s="14"/>
      <c r="F5" s="16"/>
      <c r="G5" s="16"/>
      <c r="H5" s="16"/>
      <c r="I5" s="16"/>
      <c r="J5" s="16"/>
      <c r="K5" s="16"/>
      <c r="L5" s="16"/>
      <c r="M5" s="14"/>
      <c r="N5" s="14"/>
      <c r="P5" s="26" t="s">
        <v>29</v>
      </c>
      <c r="Q5" s="26"/>
      <c r="R5" s="26"/>
      <c r="S5" s="360" t="s">
        <v>291</v>
      </c>
      <c r="T5" s="360"/>
      <c r="U5" s="360"/>
      <c r="V5" s="360"/>
      <c r="W5" s="360"/>
      <c r="X5" s="360"/>
      <c r="Y5" s="360"/>
    </row>
    <row r="6" spans="2:25">
      <c r="B6" s="15" t="s">
        <v>0</v>
      </c>
      <c r="C6" s="35" t="s">
        <v>34</v>
      </c>
      <c r="D6" s="341" t="s">
        <v>450</v>
      </c>
      <c r="E6" s="15" t="s">
        <v>12</v>
      </c>
      <c r="F6" s="354" t="s">
        <v>451</v>
      </c>
      <c r="G6" s="354"/>
      <c r="H6" s="354"/>
      <c r="I6" s="354"/>
      <c r="J6" s="14"/>
      <c r="K6" s="14"/>
      <c r="L6" s="14"/>
      <c r="M6" s="14"/>
      <c r="N6" s="14"/>
      <c r="P6" s="27" t="s">
        <v>31</v>
      </c>
      <c r="Q6" s="361" t="s">
        <v>452</v>
      </c>
      <c r="R6" s="361"/>
      <c r="S6" s="361"/>
      <c r="T6" s="361"/>
      <c r="U6" s="361"/>
      <c r="V6" s="361"/>
    </row>
    <row r="7" spans="2:25">
      <c r="B7" s="15" t="s">
        <v>13</v>
      </c>
      <c r="C7" s="14" t="str">
        <f>"รายงานผลการประเมินสมรรถนะของผู้เรียน "&amp;สรุปผลสมรรถนะ!D2&amp;" "&amp;สรุปผลสมรรถนะ!E2&amp;"  "&amp;สรุปผลสมรรถนะ!G2&amp;" "&amp;สรุปผลสมรรถนะ!H2</f>
        <v xml:space="preserve">รายงานผลการประเมินสมรรถนะของผู้เรียน ชั้นมัธยมศึกษาปีที่ 2 ปีการศึกษา 2558    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P7" s="27" t="s">
        <v>30</v>
      </c>
      <c r="Q7" s="361" t="s">
        <v>453</v>
      </c>
      <c r="R7" s="361"/>
      <c r="S7" s="361"/>
      <c r="T7" s="361"/>
      <c r="U7" s="361"/>
      <c r="V7" s="361"/>
    </row>
    <row r="8" spans="2:25">
      <c r="B8" s="14" t="str">
        <f>"เรียน  ผู้อำนวยการ"&amp;Q6</f>
        <v>เรียน  ผู้อำนวยการโรงเรียนบ้านกุดโบสถ์</v>
      </c>
      <c r="C8" s="14"/>
      <c r="D8" s="14"/>
      <c r="E8" s="16"/>
      <c r="F8" s="16"/>
      <c r="G8" s="16"/>
      <c r="H8" s="16"/>
      <c r="I8" s="16"/>
      <c r="J8" s="16"/>
      <c r="K8" s="16"/>
      <c r="L8" s="14"/>
      <c r="M8" s="14"/>
      <c r="N8" s="14"/>
    </row>
    <row r="9" spans="2:25" ht="7.5" customHeight="1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2:25">
      <c r="B10" s="14" t="str">
        <f>"       ด้วย ข้าพเจ้า "&amp;Q12&amp;"    ตำแหน่ง " &amp;Q13&amp;" "&amp;Q6</f>
        <v xml:space="preserve">       ด้วย ข้าพเจ้า นางสาวขนิษฐา พริ้งกระโทก/นายนวธนา ศิลาน้ำเงิน    ตำแหน่ง ครูชำนาญการพิเศษ/ครูชาญการ โรงเรียนบ้านกุดโบสถ์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P10" s="27" t="s">
        <v>32</v>
      </c>
      <c r="Q10" s="361" t="s">
        <v>44</v>
      </c>
      <c r="R10" s="361"/>
    </row>
    <row r="11" spans="2:25">
      <c r="B11" s="14" t="str">
        <f>"ได้ดำเนินการประเมินสมรรถนะที่สำคัญของนักเรียน "  &amp;สรุปผลสมรรถนะ!D2&amp;" "&amp;สรุปผลสมรรถนะ!E2&amp;"  "&amp;"   เสร็จสิ้นแล้ว"</f>
        <v>ได้ดำเนินการประเมินสมรรถนะที่สำคัญของนักเรียน ชั้นมัธยมศึกษาปีที่ 2 ปีการศึกษา 2558      เสร็จสิ้นแล้ว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P11" s="27" t="s">
        <v>10</v>
      </c>
      <c r="Q11" s="361">
        <v>2558</v>
      </c>
      <c r="R11" s="361"/>
      <c r="S11" s="33"/>
      <c r="T11" s="33"/>
    </row>
    <row r="12" spans="2:25">
      <c r="B12" s="14" t="s">
        <v>26</v>
      </c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P12" s="27" t="s">
        <v>33</v>
      </c>
      <c r="Q12" s="361" t="s">
        <v>455</v>
      </c>
      <c r="R12" s="361"/>
      <c r="S12" s="361"/>
      <c r="T12" s="361"/>
    </row>
    <row r="13" spans="2:25">
      <c r="B13" s="14"/>
      <c r="C13" s="14" t="s">
        <v>334</v>
      </c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P13" s="27" t="s">
        <v>14</v>
      </c>
      <c r="Q13" s="361" t="s">
        <v>454</v>
      </c>
      <c r="R13" s="361"/>
      <c r="S13" s="361"/>
    </row>
    <row r="14" spans="2:25">
      <c r="B14" s="348" t="s">
        <v>15</v>
      </c>
      <c r="C14" s="349"/>
      <c r="D14" s="350"/>
      <c r="E14" s="344" t="s">
        <v>23</v>
      </c>
      <c r="F14" s="347" t="s">
        <v>20</v>
      </c>
      <c r="G14" s="347"/>
      <c r="H14" s="347"/>
      <c r="I14" s="347"/>
      <c r="J14" s="347"/>
      <c r="K14" s="347"/>
      <c r="L14" s="347"/>
      <c r="M14" s="347"/>
      <c r="N14" s="14"/>
    </row>
    <row r="15" spans="2:25" ht="43.5" customHeight="1">
      <c r="B15" s="351"/>
      <c r="C15" s="352"/>
      <c r="D15" s="353"/>
      <c r="E15" s="345"/>
      <c r="F15" s="17" t="str">
        <f>IF(เกณฑ์!F9="","-",เกณฑ์!F9&amp;"(3)")</f>
        <v>-</v>
      </c>
      <c r="G15" s="18" t="str">
        <f>IF(F15="-","-","ร้อยละ")</f>
        <v>-</v>
      </c>
      <c r="H15" s="17" t="str">
        <f>IF(เกณฑ์!F8="","-",เกณฑ์!F8&amp;"(2)")</f>
        <v>ดีมาก(2)</v>
      </c>
      <c r="I15" s="18" t="str">
        <f>IF(H15="-","-","ร้อยละ")</f>
        <v>ร้อยละ</v>
      </c>
      <c r="J15" s="17" t="str">
        <f>IF(เกณฑ์!F7="","-",เกณฑ์!F7&amp;" (1)")</f>
        <v>ดี (1)</v>
      </c>
      <c r="K15" s="18" t="str">
        <f>IF(J15="-","-","ร้อยละ")</f>
        <v>ร้อยละ</v>
      </c>
      <c r="L15" s="17" t="str">
        <f>IF(เกณฑ์!F6="","-",เกณฑ์!F6&amp;"(0)")</f>
        <v>ปรับปรุง(0)</v>
      </c>
      <c r="M15" s="18" t="str">
        <f>IF(L15="-","-","ร้อยละ")</f>
        <v>ร้อยละ</v>
      </c>
      <c r="N15" s="14"/>
    </row>
    <row r="16" spans="2:25">
      <c r="B16" s="19" t="s">
        <v>6</v>
      </c>
      <c r="C16" s="19"/>
      <c r="D16" s="19"/>
      <c r="E16" s="20" t="str">
        <f>IF(SUM(F16,H16,J16,L16)=0,"-",SUM(F16,H16,J16,L16))</f>
        <v>-</v>
      </c>
      <c r="F16" s="20" t="str">
        <f>IF(COUNTIF(สรุปผลสมรรถนะ!$E$6:$E$50,"3")=0,"-",COUNTIF(สรุปผลสมรรถนะ!$E$6:$E$50,"3"))</f>
        <v>-</v>
      </c>
      <c r="G16" s="21" t="str">
        <f>IF(ISERROR(F16*100/E16),"-",ROUND(F16*100/E16,2))</f>
        <v>-</v>
      </c>
      <c r="H16" s="20" t="str">
        <f>IF(COUNTIF(สรุปผลสมรรถนะ!$E$6:$E$50,"2")=0,"-",COUNTIF(สรุปผลสมรรถนะ!$E$6:$E$50,"2"))</f>
        <v>-</v>
      </c>
      <c r="I16" s="21" t="str">
        <f>IF(ISERROR(H16*100/E16),"-",ROUND(H16*100/E16,2))</f>
        <v>-</v>
      </c>
      <c r="J16" s="20" t="str">
        <f>IF(COUNTIF(สรุปผลสมรรถนะ!$E$6:$E$50,"1")=0,"-",COUNTIF(สรุปผลสมรรถนะ!$E$6:$E$50,"1"))</f>
        <v>-</v>
      </c>
      <c r="K16" s="21" t="str">
        <f>IF(ISERROR(J16*100/E16),"-",ROUND(J16*100/E16,2))</f>
        <v>-</v>
      </c>
      <c r="L16" s="20" t="str">
        <f>IF(COUNTIF(สรุปผลสมรรถนะ!$E$6:$E$50,"0")=0,"-",COUNTIF(สรุปผลสมรรถนะ!$E$6:$E$50,"0"))</f>
        <v>-</v>
      </c>
      <c r="M16" s="21" t="str">
        <f>IF(ISERROR(L16*100/E16),"-",ROUND(L16*100/E16,2))</f>
        <v>-</v>
      </c>
      <c r="N16" s="14"/>
    </row>
    <row r="17" spans="2:14">
      <c r="B17" s="19" t="s">
        <v>7</v>
      </c>
      <c r="C17" s="19"/>
      <c r="D17" s="19"/>
      <c r="E17" s="20">
        <f t="shared" ref="E17:E20" si="0">IF(SUM(F17,H17,J17,L17)=0,"-",SUM(F17,H17,J17,L17))</f>
        <v>3</v>
      </c>
      <c r="F17" s="20" t="str">
        <f>IF(COUNTIF(สรุปผลสมรรถนะ!$F$6:$F$50,"3")=0,"-",COUNTIF(สรุปผลสมรรถนะ!$F$6:$F$50,"3"))</f>
        <v>-</v>
      </c>
      <c r="G17" s="21" t="str">
        <f>IF(ISERROR(F17*100/E17),"-",ROUND(F17*100/E17,2))</f>
        <v>-</v>
      </c>
      <c r="H17" s="20" t="str">
        <f>IF(COUNTIF(สรุปผลสมรรถนะ!$F$6:$F$50,"2")=0,"-",COUNTIF(สรุปผลสมรรถนะ!$F$6:$F$50,"2"))</f>
        <v>-</v>
      </c>
      <c r="I17" s="21" t="str">
        <f t="shared" ref="I17:I20" si="1">IF(ISERROR(H17*100/E17),"-",ROUND(H17*100/E17,2))</f>
        <v>-</v>
      </c>
      <c r="J17" s="20">
        <f>IF(COUNTIF(สรุปผลสมรรถนะ!$F$6:$F$50,"1")=0,"-",COUNTIF(สรุปผลสมรรถนะ!$F$6:$F$50,"1"))</f>
        <v>3</v>
      </c>
      <c r="K17" s="21">
        <f t="shared" ref="K17:K20" si="2">IF(ISERROR(J17*100/E17),"-",ROUND(J17*100/E17,2))</f>
        <v>100</v>
      </c>
      <c r="L17" s="20" t="str">
        <f>IF(COUNTIF(สรุปผลสมรรถนะ!$F$6:$F$50,"0")=0,"-",COUNTIF(สรุปผลสมรรถนะ!$F$6:$F$50,"0"))</f>
        <v>-</v>
      </c>
      <c r="M17" s="21" t="str">
        <f t="shared" ref="M17:M20" si="3">IF(ISERROR(L17*100/E17),"-",ROUND(L17*100/E17,2))</f>
        <v>-</v>
      </c>
      <c r="N17" s="14"/>
    </row>
    <row r="18" spans="2:14">
      <c r="B18" s="19" t="s">
        <v>8</v>
      </c>
      <c r="C18" s="19"/>
      <c r="D18" s="19"/>
      <c r="E18" s="20">
        <f t="shared" si="0"/>
        <v>3</v>
      </c>
      <c r="F18" s="20" t="str">
        <f>IF(COUNTIF(สรุปผลสมรรถนะ!$G$6:$G$50,"3")=0,"-",COUNTIF(สรุปผลสมรรถนะ!$G$6:$G$50,"3"))</f>
        <v>-</v>
      </c>
      <c r="G18" s="21" t="str">
        <f t="shared" ref="G18:G20" si="4">IF(ISERROR(F18*100/E18),"-",ROUND(F18*100/E18,2))</f>
        <v>-</v>
      </c>
      <c r="H18" s="20">
        <f>IF(COUNTIF(สรุปผลสมรรถนะ!$G$6:$G$50,"2")=0,"-",COUNTIF(สรุปผลสมรรถนะ!$G$6:$G$50,"2"))</f>
        <v>1</v>
      </c>
      <c r="I18" s="21">
        <f>IF(ISERROR(H18*100/E18),"-",ROUND(H18*100/E18,2))</f>
        <v>33.33</v>
      </c>
      <c r="J18" s="20">
        <f>IF(COUNTIF(สรุปผลสมรรถนะ!$G$6:$G$50,"1")=0,"-",COUNTIF(สรุปผลสมรรถนะ!$G$6:$G$50,"1"))</f>
        <v>2</v>
      </c>
      <c r="K18" s="21">
        <f t="shared" si="2"/>
        <v>66.67</v>
      </c>
      <c r="L18" s="20" t="str">
        <f>IF(COUNTIF(สรุปผลสมรรถนะ!$G$6:$G$50,"0")=0,"-",COUNTIF(สรุปผลสมรรถนะ!$G$6:$G$50,"0"))</f>
        <v>-</v>
      </c>
      <c r="M18" s="21" t="str">
        <f t="shared" si="3"/>
        <v>-</v>
      </c>
      <c r="N18" s="14"/>
    </row>
    <row r="19" spans="2:14">
      <c r="B19" s="19" t="s">
        <v>9</v>
      </c>
      <c r="C19" s="19"/>
      <c r="D19" s="19"/>
      <c r="E19" s="20">
        <f t="shared" si="0"/>
        <v>3</v>
      </c>
      <c r="F19" s="20" t="str">
        <f>IF(COUNTIF(สรุปผลสมรรถนะ!$H$6:$H$50,"3")=0,"-",COUNTIF(สรุปผลสมรรถนะ!$H$6:$H$50,"3"))</f>
        <v>-</v>
      </c>
      <c r="G19" s="21" t="str">
        <f t="shared" si="4"/>
        <v>-</v>
      </c>
      <c r="H19" s="20">
        <f>IF(COUNTIF(สรุปผลสมรรถนะ!$H$6:$H$50,"2")=0,"-",COUNTIF(สรุปผลสมรรถนะ!$H$6:$H$50,"2"))</f>
        <v>2</v>
      </c>
      <c r="I19" s="21">
        <f t="shared" si="1"/>
        <v>66.67</v>
      </c>
      <c r="J19" s="20">
        <f>IF(COUNTIF(สรุปผลสมรรถนะ!$H$6:$H$50,"1")=0,"-",COUNTIF(สรุปผลสมรรถนะ!$H$6:$H$50,"1"))</f>
        <v>1</v>
      </c>
      <c r="K19" s="21">
        <f t="shared" si="2"/>
        <v>33.33</v>
      </c>
      <c r="L19" s="20" t="str">
        <f>IF(COUNTIF(สรุปผลสมรรถนะ!$H$6:$H$50,"0")=0,"-",COUNTIF(สรุปผลสมรรถนะ!$H$6:$H$50,"0"))</f>
        <v>-</v>
      </c>
      <c r="M19" s="21" t="str">
        <f t="shared" si="3"/>
        <v>-</v>
      </c>
      <c r="N19" s="14"/>
    </row>
    <row r="20" spans="2:14">
      <c r="B20" s="19" t="s">
        <v>16</v>
      </c>
      <c r="C20" s="19"/>
      <c r="D20" s="22"/>
      <c r="E20" s="20">
        <f t="shared" si="0"/>
        <v>3</v>
      </c>
      <c r="F20" s="20" t="str">
        <f>IF(COUNTIF(สรุปผลสมรรถนะ!$I$6:$I$50,"3")=0,"-",COUNTIF(สรุปผลสมรรถนะ!$I$6:$I$50,"3"))</f>
        <v>-</v>
      </c>
      <c r="G20" s="21" t="str">
        <f t="shared" si="4"/>
        <v>-</v>
      </c>
      <c r="H20" s="20">
        <f>IF(COUNTIF(สรุปผลสมรรถนะ!$I$6:$I$50,"2")=0,"-",COUNTIF(สรุปผลสมรรถนะ!$I$6:$I$50,"2"))</f>
        <v>3</v>
      </c>
      <c r="I20" s="21">
        <f t="shared" si="1"/>
        <v>100</v>
      </c>
      <c r="J20" s="20" t="str">
        <f>IF(COUNTIF(สรุปผลสมรรถนะ!$I$6:$I$50,"1")=0,"-",COUNTIF(สรุปผลสมรรถนะ!$I$6:$I$50,"1"))</f>
        <v>-</v>
      </c>
      <c r="K20" s="21" t="str">
        <f t="shared" si="2"/>
        <v>-</v>
      </c>
      <c r="L20" s="20" t="str">
        <f>IF(COUNTIF(สรุปผลสมรรถนะ!$I$6:$I$50,"0")=0,"-",COUNTIF(สรุปผลสมรรถนะ!$I$6:$I$50,"0"))</f>
        <v>-</v>
      </c>
      <c r="M20" s="21" t="str">
        <f t="shared" si="3"/>
        <v>-</v>
      </c>
      <c r="N20" s="14"/>
    </row>
    <row r="21" spans="2:14" ht="9.75" customHeight="1">
      <c r="B21" s="287"/>
      <c r="C21" s="287"/>
      <c r="D21" s="288"/>
      <c r="E21" s="289"/>
      <c r="F21" s="289"/>
      <c r="G21" s="290"/>
      <c r="H21" s="289"/>
      <c r="I21" s="290"/>
      <c r="J21" s="289"/>
      <c r="K21" s="290"/>
      <c r="L21" s="289"/>
      <c r="M21" s="290"/>
      <c r="N21" s="14"/>
    </row>
    <row r="22" spans="2:14">
      <c r="B22" s="291"/>
      <c r="C22" s="295" t="s">
        <v>335</v>
      </c>
      <c r="D22" s="292"/>
      <c r="E22" s="293"/>
      <c r="F22" s="293"/>
      <c r="G22" s="294"/>
      <c r="H22" s="293"/>
      <c r="I22" s="294"/>
      <c r="J22" s="293"/>
      <c r="K22" s="294"/>
      <c r="L22" s="293"/>
      <c r="M22" s="294"/>
      <c r="N22" s="14"/>
    </row>
    <row r="23" spans="2:14">
      <c r="B23" s="348" t="s">
        <v>15</v>
      </c>
      <c r="C23" s="349"/>
      <c r="D23" s="350"/>
      <c r="E23" s="344" t="s">
        <v>23</v>
      </c>
      <c r="F23" s="347" t="s">
        <v>20</v>
      </c>
      <c r="G23" s="347"/>
      <c r="H23" s="347"/>
      <c r="I23" s="347"/>
      <c r="J23" s="347"/>
      <c r="K23" s="347"/>
      <c r="L23" s="347"/>
      <c r="M23" s="347"/>
      <c r="N23" s="14"/>
    </row>
    <row r="24" spans="2:14" ht="43.5" customHeight="1">
      <c r="B24" s="351"/>
      <c r="C24" s="352"/>
      <c r="D24" s="353"/>
      <c r="E24" s="345"/>
      <c r="F24" s="17" t="str">
        <f>IF(เกณฑ์!F17="","-",เกณฑ์!F17&amp;"(3)")</f>
        <v>ดีเยี่ยม(3)</v>
      </c>
      <c r="G24" s="18" t="s">
        <v>22</v>
      </c>
      <c r="H24" s="17" t="str">
        <f>IF(เกณฑ์!F16="","-",เกณฑ์!F16&amp;"(2)")</f>
        <v>ดี(2)</v>
      </c>
      <c r="I24" s="18" t="s">
        <v>22</v>
      </c>
      <c r="J24" s="17" t="str">
        <f>IF(เกณฑ์!F15="","-",เกณฑ์!F15&amp;"(1)")</f>
        <v>พอใช้(1)</v>
      </c>
      <c r="K24" s="18" t="s">
        <v>22</v>
      </c>
      <c r="L24" s="17" t="str">
        <f>IF(เกณฑ์!F14="","-",เกณฑ์!F14&amp;"(0)")</f>
        <v>ปรับปรุง(0)</v>
      </c>
      <c r="M24" s="18" t="s">
        <v>22</v>
      </c>
      <c r="N24" s="14"/>
    </row>
    <row r="25" spans="2:14">
      <c r="B25" s="358" t="s">
        <v>290</v>
      </c>
      <c r="C25" s="359"/>
      <c r="D25" s="359"/>
      <c r="E25" s="296" t="str">
        <f>IF(SUM(F25,H25,J25,L25)=0,"-",SUM(F25,H25,J25,L25))</f>
        <v>-</v>
      </c>
      <c r="F25" s="296">
        <f>IF(สรุปผลสมรรถนะ!S1="ค่าคะแนนเฉลี่ยร้อยละ",COUNTIF(สรุปผลสมรรถนะ!T6:T50,"3"),IF(สรุปผลสมรรถนะ!S1="เกณฑ์ภาพรวม",COUNTIF(สรุปผลสมรรถนะ!AB6:AB50,"3"),"-"))</f>
        <v>0</v>
      </c>
      <c r="G25" s="297" t="str">
        <f>IF(ISERROR(F25*100/$E$25),"-",ROUND(F25*100/$E$25,2))</f>
        <v>-</v>
      </c>
      <c r="H25" s="296">
        <f>IF(สรุปผลสมรรถนะ!S1="ค่าคะแนนเฉลี่ยร้อยละ",COUNTIF(สรุปผลสมรรถนะ!T6:T50,"2"),IF(สรุปผลสมรรถนะ!S1="เกณฑ์ภาพรวม",COUNTIF(สรุปผลสมรรถนะ!AB6:AB50,"2"),"-"))</f>
        <v>0</v>
      </c>
      <c r="I25" s="297" t="str">
        <f>IF(ISERROR(H25*100/$E$25),"-",ROUND(H25*100/$E$25,2))</f>
        <v>-</v>
      </c>
      <c r="J25" s="296">
        <f>IF(สรุปผลสมรรถนะ!S1="ค่าคะแนนเฉลี่ยร้อยละ",COUNTIF(สรุปผลสมรรถนะ!T6:T50,"1"),IF(สรุปผลสมรรถนะ!S1="เกณฑ์ภาพรวม",COUNTIF(สรุปผลสมรรถนะ!AB6:AB50,"1"),"-"))</f>
        <v>0</v>
      </c>
      <c r="K25" s="297" t="str">
        <f>IF(ISERROR(J25*100/$E$25),"-",ROUND(J25*100/$E$25,2))</f>
        <v>-</v>
      </c>
      <c r="L25" s="296">
        <f>IF(สรุปผลสมรรถนะ!S1="ค่าคะแนนเฉลี่ยร้อยละ",COUNTIF(สรุปผลสมรรถนะ!T6:T50,"0"),IF(สรุปผลสมรรถนะ!S1="เกณฑ์ภาพรวม",COUNTIF(สรุปผลสมรรถนะ!AB6:AB50,"0"),"-"))</f>
        <v>0</v>
      </c>
      <c r="M25" s="298" t="str">
        <f>IF(ISERROR(L25*100/$E$25),"-",ROUND(L25*100/$E$25,2))</f>
        <v>-</v>
      </c>
      <c r="N25" s="14"/>
    </row>
    <row r="26" spans="2:14">
      <c r="B26" s="346" t="s">
        <v>18</v>
      </c>
      <c r="C26" s="346"/>
      <c r="D26" s="346"/>
      <c r="E26" s="346"/>
      <c r="F26" s="355" t="str">
        <f>IF(ISERROR(SUM(F25,H25)*100/$E$25),"-",SUM(F25,H25)*100/$E$25)</f>
        <v>-</v>
      </c>
      <c r="G26" s="356"/>
      <c r="H26" s="356"/>
      <c r="I26" s="357"/>
      <c r="J26" s="24"/>
      <c r="K26" s="24"/>
      <c r="L26" s="24"/>
      <c r="M26" s="24"/>
      <c r="N26" s="14"/>
    </row>
    <row r="27" spans="2:14"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</row>
    <row r="28" spans="2:14">
      <c r="B28" s="14"/>
      <c r="C28" s="14"/>
      <c r="D28" s="14"/>
      <c r="E28" s="14"/>
      <c r="F28" s="14"/>
      <c r="G28" s="14"/>
      <c r="H28" s="14"/>
      <c r="I28" s="14"/>
      <c r="J28" s="14"/>
      <c r="K28" s="14"/>
      <c r="L28" s="14"/>
      <c r="M28" s="14"/>
      <c r="N28" s="14"/>
    </row>
    <row r="29" spans="2:14">
      <c r="B29" s="25" t="s">
        <v>25</v>
      </c>
      <c r="C29" s="14"/>
      <c r="D29" s="14"/>
      <c r="E29" s="14"/>
      <c r="F29" s="14"/>
      <c r="G29" s="14"/>
      <c r="H29" s="14"/>
      <c r="I29" s="14"/>
      <c r="J29" s="14"/>
      <c r="K29" s="14"/>
      <c r="L29" s="14"/>
      <c r="M29" s="14"/>
      <c r="N29" s="14"/>
    </row>
    <row r="30" spans="2:14">
      <c r="B30" s="14"/>
      <c r="C30" s="14"/>
      <c r="D30" s="14"/>
      <c r="E30" s="14"/>
      <c r="F30" s="14"/>
      <c r="G30" s="14"/>
      <c r="H30" s="14"/>
      <c r="I30" s="14"/>
      <c r="J30" s="14"/>
      <c r="K30" s="14"/>
      <c r="L30" s="14"/>
      <c r="M30" s="14"/>
      <c r="N30" s="14"/>
    </row>
    <row r="31" spans="2:14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</row>
    <row r="32" spans="2:14">
      <c r="B32" s="14"/>
      <c r="C32" s="14"/>
      <c r="D32" s="14"/>
      <c r="E32" s="14"/>
      <c r="F32" s="363" t="str">
        <f>สรุปผลสมรรถนะ!F52</f>
        <v>(นางสาวขนิษฐา พริ้งกระโทก/นายนวธนา ศิลาน้ำเงิน)</v>
      </c>
      <c r="G32" s="363"/>
      <c r="H32" s="363"/>
      <c r="I32" s="363"/>
      <c r="J32" s="363"/>
      <c r="K32" s="363"/>
      <c r="L32" s="16"/>
      <c r="M32" s="14"/>
      <c r="N32" s="14"/>
    </row>
    <row r="33" spans="2:14">
      <c r="B33" s="14"/>
      <c r="C33" s="14"/>
      <c r="D33" s="14"/>
      <c r="E33" s="14"/>
      <c r="F33" s="16" t="str">
        <f>"ตำแหน่ง  "&amp;Q13&amp;" "&amp;Q6</f>
        <v>ตำแหน่ง  ครูชำนาญการพิเศษ/ครูชาญการ โรงเรียนบ้านกุดโบสถ์</v>
      </c>
      <c r="G33" s="16"/>
      <c r="H33" s="16"/>
      <c r="I33" s="16"/>
      <c r="J33" s="16"/>
      <c r="K33" s="16"/>
      <c r="L33" s="16"/>
      <c r="M33" s="14"/>
      <c r="N33" s="14"/>
    </row>
    <row r="34" spans="2:14">
      <c r="B34" s="14"/>
      <c r="C34" s="14"/>
      <c r="D34" s="14"/>
      <c r="E34" s="14"/>
      <c r="F34" s="362" t="s">
        <v>36</v>
      </c>
      <c r="G34" s="362"/>
      <c r="H34" s="362"/>
      <c r="I34" s="362"/>
      <c r="J34" s="362"/>
      <c r="K34" s="362"/>
      <c r="L34" s="14"/>
      <c r="M34" s="14"/>
      <c r="N34" s="14"/>
    </row>
    <row r="35" spans="2:14">
      <c r="B35" s="14"/>
      <c r="C35" s="14"/>
      <c r="D35" s="14"/>
      <c r="E35" s="14"/>
      <c r="F35" s="14"/>
      <c r="G35" s="14"/>
      <c r="H35" s="14"/>
      <c r="I35" s="14"/>
      <c r="J35" s="14"/>
      <c r="K35" s="14"/>
      <c r="L35" s="14"/>
      <c r="M35" s="14"/>
      <c r="N35" s="14"/>
    </row>
    <row r="36" spans="2:14">
      <c r="B36" s="14"/>
      <c r="C36" s="14"/>
      <c r="D36" s="14"/>
      <c r="E36" s="14"/>
      <c r="F36" s="14"/>
      <c r="G36" s="14"/>
      <c r="H36" s="14"/>
      <c r="I36" s="14"/>
      <c r="J36" s="14"/>
      <c r="K36" s="14"/>
      <c r="L36" s="14"/>
      <c r="M36" s="14"/>
      <c r="N36" s="14"/>
    </row>
    <row r="37" spans="2:14">
      <c r="B37" s="14"/>
      <c r="C37" s="14"/>
      <c r="D37" s="14"/>
      <c r="E37" s="14"/>
      <c r="F37" s="14"/>
      <c r="G37" s="14"/>
      <c r="H37" s="14"/>
      <c r="I37" s="14"/>
      <c r="J37" s="14"/>
      <c r="K37" s="14"/>
      <c r="L37" s="14"/>
      <c r="M37" s="14"/>
      <c r="N37" s="14"/>
    </row>
  </sheetData>
  <sheetProtection password="CF03" sheet="1" objects="1" scenarios="1"/>
  <mergeCells count="20">
    <mergeCell ref="P4:V4"/>
    <mergeCell ref="Q13:S13"/>
    <mergeCell ref="Q6:V6"/>
    <mergeCell ref="Q7:V7"/>
    <mergeCell ref="F34:K34"/>
    <mergeCell ref="F32:K32"/>
    <mergeCell ref="Q11:R11"/>
    <mergeCell ref="Q12:T12"/>
    <mergeCell ref="Q10:R10"/>
    <mergeCell ref="S5:Y5"/>
    <mergeCell ref="F23:M23"/>
    <mergeCell ref="E14:E15"/>
    <mergeCell ref="B26:E26"/>
    <mergeCell ref="F14:M14"/>
    <mergeCell ref="B14:D15"/>
    <mergeCell ref="F6:I6"/>
    <mergeCell ref="F26:I26"/>
    <mergeCell ref="B25:D25"/>
    <mergeCell ref="B23:D24"/>
    <mergeCell ref="E23:E24"/>
  </mergeCells>
  <dataValidations count="2">
    <dataValidation type="list" allowBlank="1" showInputMessage="1" showErrorMessage="1" sqref="Q10:R10">
      <formula1>grade</formula1>
    </dataValidation>
    <dataValidation type="list" allowBlank="1" showInputMessage="1" showErrorMessage="1" sqref="Q11:R11">
      <formula1>edu_years</formula1>
    </dataValidation>
  </dataValidations>
  <hyperlinks>
    <hyperlink ref="S5" r:id="rId1"/>
  </hyperlinks>
  <pageMargins left="0.70866141732283472" right="0.11811023622047245" top="0.35433070866141736" bottom="0.35433070866141736" header="0.31496062992125984" footer="0.31496062992125984"/>
  <pageSetup paperSize="9" orientation="portrait" blackAndWhite="1" r:id="rId2"/>
  <ignoredErrors>
    <ignoredError sqref="D5" unlockedFormula="1"/>
  </ignoredErrors>
  <drawing r:id="rId3"/>
</worksheet>
</file>

<file path=xl/worksheets/sheet10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P77"/>
  <sheetViews>
    <sheetView showGridLines="0" showRowColHeaders="0" workbookViewId="0">
      <selection activeCell="B7" sqref="B7"/>
    </sheetView>
  </sheetViews>
  <sheetFormatPr defaultColWidth="23.28515625" defaultRowHeight="22.5"/>
  <cols>
    <col min="1" max="1" width="6.85546875" style="1" customWidth="1"/>
    <col min="2" max="2" width="4.140625" style="1" customWidth="1"/>
    <col min="3" max="3" width="9.85546875" style="1" customWidth="1"/>
    <col min="4" max="4" width="23.85546875" style="1" customWidth="1"/>
    <col min="5" max="5" width="11.42578125" style="1" customWidth="1"/>
    <col min="6" max="6" width="13.42578125" style="1" customWidth="1"/>
    <col min="7" max="7" width="10.85546875" style="280" customWidth="1"/>
    <col min="8" max="8" width="12.140625" style="1" customWidth="1"/>
    <col min="9" max="9" width="13.140625" style="1" customWidth="1"/>
    <col min="10" max="10" width="11.7109375" style="175" customWidth="1"/>
    <col min="11" max="13" width="8.28515625" style="175" customWidth="1"/>
    <col min="14" max="15" width="14.42578125" style="175" customWidth="1"/>
    <col min="16" max="16" width="23.28515625" style="175"/>
    <col min="17" max="16384" width="23.28515625" style="1"/>
  </cols>
  <sheetData>
    <row r="1" spans="2:16" s="6" customFormat="1" ht="19.5" customHeight="1">
      <c r="B1" s="36"/>
      <c r="C1" s="36"/>
      <c r="D1" s="371" t="s">
        <v>46</v>
      </c>
      <c r="E1" s="371"/>
      <c r="F1" s="371"/>
      <c r="G1" s="371"/>
      <c r="H1" s="371"/>
      <c r="I1" s="371"/>
      <c r="J1" s="154"/>
      <c r="K1" s="154"/>
      <c r="L1" s="154"/>
      <c r="M1" s="154"/>
      <c r="N1" s="154"/>
      <c r="O1" s="154"/>
      <c r="P1" s="154"/>
    </row>
    <row r="2" spans="2:16" s="6" customFormat="1" ht="19.5" customHeight="1">
      <c r="B2" s="36"/>
      <c r="C2" s="36"/>
      <c r="D2" s="36"/>
      <c r="E2" s="49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F2" s="492"/>
      <c r="G2" s="492"/>
      <c r="H2" s="492"/>
      <c r="I2" s="492"/>
      <c r="J2" s="154"/>
      <c r="K2" s="154"/>
      <c r="L2" s="154"/>
      <c r="M2" s="154"/>
      <c r="N2" s="154"/>
      <c r="O2" s="154"/>
      <c r="P2" s="154"/>
    </row>
    <row r="3" spans="2:16" s="30" customFormat="1" ht="7.5" customHeight="1">
      <c r="G3" s="278"/>
      <c r="J3" s="154"/>
      <c r="K3" s="154"/>
      <c r="L3" s="154"/>
      <c r="M3" s="154"/>
      <c r="N3" s="154"/>
      <c r="O3" s="154"/>
      <c r="P3" s="154"/>
    </row>
    <row r="4" spans="2:16" s="30" customFormat="1" ht="21" customHeight="1">
      <c r="B4" s="490" t="s">
        <v>0</v>
      </c>
      <c r="C4" s="491" t="str">
        <f>สรุปผลสมรรถนะ!C4</f>
        <v>เลขประจำตัวนักเรียน</v>
      </c>
      <c r="D4" s="490" t="s">
        <v>1</v>
      </c>
      <c r="E4" s="493" t="s">
        <v>214</v>
      </c>
      <c r="F4" s="493"/>
      <c r="G4" s="493"/>
      <c r="H4" s="493"/>
      <c r="I4" s="493"/>
      <c r="J4" s="154"/>
      <c r="K4" s="485" t="s">
        <v>295</v>
      </c>
      <c r="L4" s="485"/>
      <c r="M4" s="485"/>
      <c r="N4" s="485"/>
      <c r="O4" s="485"/>
      <c r="P4" s="154"/>
    </row>
    <row r="5" spans="2:16" ht="15.75" customHeight="1">
      <c r="B5" s="490"/>
      <c r="C5" s="491"/>
      <c r="D5" s="490"/>
      <c r="E5" s="494" t="s">
        <v>318</v>
      </c>
      <c r="F5" s="494" t="s">
        <v>320</v>
      </c>
      <c r="G5" s="496" t="s">
        <v>319</v>
      </c>
      <c r="H5" s="496" t="s">
        <v>322</v>
      </c>
      <c r="I5" s="496" t="s">
        <v>2</v>
      </c>
      <c r="K5" s="486"/>
      <c r="L5" s="486"/>
      <c r="M5" s="486"/>
      <c r="N5" s="486"/>
      <c r="O5" s="486"/>
    </row>
    <row r="6" spans="2:16" ht="15.75" customHeight="1">
      <c r="B6" s="490"/>
      <c r="C6" s="491"/>
      <c r="D6" s="490"/>
      <c r="E6" s="495"/>
      <c r="F6" s="495"/>
      <c r="G6" s="496"/>
      <c r="H6" s="496"/>
      <c r="I6" s="496"/>
      <c r="K6" s="487" t="s">
        <v>268</v>
      </c>
      <c r="L6" s="488"/>
      <c r="M6" s="489"/>
      <c r="N6" s="226" t="s">
        <v>2</v>
      </c>
      <c r="O6" s="226" t="s">
        <v>270</v>
      </c>
    </row>
    <row r="7" spans="2:16" s="3" customFormat="1" ht="15.75" customHeight="1">
      <c r="B7" s="2">
        <v>1</v>
      </c>
      <c r="C7" s="38">
        <f>IF(นักเรียน!C6="","",นักเรียน!C6)</f>
        <v>5163</v>
      </c>
      <c r="D7" s="189" t="str">
        <f>IF(นักเรียน!D6="","",นักเรียน!D6)</f>
        <v>เด็กชายจีรวัฒน์  โพธิ์ศรี</v>
      </c>
      <c r="E7" s="281">
        <f>ครูประเมินนักเรียน!BM10</f>
        <v>72.22</v>
      </c>
      <c r="F7" s="281">
        <f>นักเรียนประเมินตนเอง!DI7</f>
        <v>72.92</v>
      </c>
      <c r="G7" s="281">
        <f>IF(OR(E7="",F7=""),"",ROUND(AVERAGE(E7,F7),2))</f>
        <v>72.569999999999993</v>
      </c>
      <c r="H7" s="171">
        <f t="shared" ref="H7:H51" si="0">IF(G7="","",VLOOKUP(G7,gradeforcomp,4,TRUE))</f>
        <v>1</v>
      </c>
      <c r="I7" s="171" t="str">
        <f t="shared" ref="I7:I51" si="1">IF(G7="","",VLOOKUP(G7,gradeforcomp,5,TRUE))</f>
        <v>ดี</v>
      </c>
      <c r="J7" s="176"/>
      <c r="K7" s="236">
        <f>IF(เกณฑ์!B6="","",เกณฑ์!B6)</f>
        <v>0</v>
      </c>
      <c r="L7" s="236" t="str">
        <f>IF(เกณฑ์!C6="","",เกณฑ์!C6)</f>
        <v xml:space="preserve"> -</v>
      </c>
      <c r="M7" s="236">
        <f>IF(เกณฑ์!D6="","",เกณฑ์!D6)</f>
        <v>39</v>
      </c>
      <c r="N7" s="236">
        <f>IF(เกณฑ์!E6="","",เกณฑ์!E6)</f>
        <v>0</v>
      </c>
      <c r="O7" s="236" t="str">
        <f>IF(เกณฑ์!F6="","",เกณฑ์!F6)</f>
        <v>ปรับปรุง</v>
      </c>
      <c r="P7" s="176"/>
    </row>
    <row r="8" spans="2:16" s="3" customFormat="1" ht="15.75" customHeight="1">
      <c r="B8" s="2">
        <v>2</v>
      </c>
      <c r="C8" s="38">
        <f>IF(นักเรียน!C7="","",นักเรียน!C7)</f>
        <v>5168</v>
      </c>
      <c r="D8" s="189" t="str">
        <f>IF(นักเรียน!D7="","",นักเรียน!D7)</f>
        <v>เด็กชายวันชัย  แก้วดอนลี</v>
      </c>
      <c r="E8" s="281">
        <f>ครูประเมินนักเรียน!BM11</f>
        <v>100</v>
      </c>
      <c r="F8" s="281">
        <f>นักเรียนประเมินตนเอง!DI8</f>
        <v>73.75</v>
      </c>
      <c r="G8" s="281">
        <f t="shared" ref="G8:G51" si="2">IF(OR(E8="",F8=""),"",ROUND(AVERAGE(E8,F8),2))</f>
        <v>86.88</v>
      </c>
      <c r="H8" s="171">
        <f t="shared" si="0"/>
        <v>2</v>
      </c>
      <c r="I8" s="171" t="str">
        <f t="shared" si="1"/>
        <v>ดีมาก</v>
      </c>
      <c r="J8" s="176"/>
      <c r="K8" s="236">
        <f>IF(เกณฑ์!B7="","",เกณฑ์!B7)</f>
        <v>40</v>
      </c>
      <c r="L8" s="236" t="str">
        <f>IF(เกณฑ์!C7="","",เกณฑ์!C7)</f>
        <v xml:space="preserve"> -</v>
      </c>
      <c r="M8" s="236">
        <f>IF(เกณฑ์!D7="","",เกณฑ์!D7)</f>
        <v>74</v>
      </c>
      <c r="N8" s="236">
        <f>IF(เกณฑ์!E7="","",เกณฑ์!E7)</f>
        <v>1</v>
      </c>
      <c r="O8" s="236" t="str">
        <f>IF(เกณฑ์!F7="","",เกณฑ์!F7)</f>
        <v>ดี</v>
      </c>
      <c r="P8" s="176"/>
    </row>
    <row r="9" spans="2:16" s="3" customFormat="1" ht="15.75" customHeight="1">
      <c r="B9" s="2">
        <v>3</v>
      </c>
      <c r="C9" s="38">
        <f>IF(นักเรียน!C8="","",นักเรียน!C8)</f>
        <v>5169</v>
      </c>
      <c r="D9" s="189" t="str">
        <f>IF(นักเรียน!D8="","",นักเรียน!D8)</f>
        <v>เด็กชายเกียรติดำรงค์  ปึงเจริญปัญญา</v>
      </c>
      <c r="E9" s="281">
        <f>ครูประเมินนักเรียน!BM12</f>
        <v>86.11</v>
      </c>
      <c r="F9" s="281">
        <f>นักเรียนประเมินตนเอง!DI9</f>
        <v>64.17</v>
      </c>
      <c r="G9" s="281">
        <f t="shared" si="2"/>
        <v>75.14</v>
      </c>
      <c r="H9" s="171">
        <f t="shared" si="0"/>
        <v>2</v>
      </c>
      <c r="I9" s="171" t="str">
        <f t="shared" si="1"/>
        <v>ดีมาก</v>
      </c>
      <c r="J9" s="176"/>
      <c r="K9" s="236">
        <f>IF(เกณฑ์!B8="","",เกณฑ์!B8)</f>
        <v>75</v>
      </c>
      <c r="L9" s="236" t="str">
        <f>IF(เกณฑ์!C8="","",เกณฑ์!C8)</f>
        <v xml:space="preserve"> -</v>
      </c>
      <c r="M9" s="236">
        <f>IF(เกณฑ์!D8="","",เกณฑ์!D8)</f>
        <v>100</v>
      </c>
      <c r="N9" s="236">
        <f>IF(เกณฑ์!E8="","",เกณฑ์!E8)</f>
        <v>2</v>
      </c>
      <c r="O9" s="236" t="str">
        <f>IF(เกณฑ์!F8="","",เกณฑ์!F8)</f>
        <v>ดีมาก</v>
      </c>
      <c r="P9" s="176"/>
    </row>
    <row r="10" spans="2:16" s="3" customFormat="1" ht="15.75" customHeight="1">
      <c r="B10" s="2">
        <v>4</v>
      </c>
      <c r="C10" s="38">
        <f>IF(นักเรียน!C9="","",นักเรียน!C9)</f>
        <v>5170</v>
      </c>
      <c r="D10" s="189" t="str">
        <f>IF(นักเรียน!D9="","",นักเรียน!D9)</f>
        <v>เด็กชายสิปปนนท์  เชิดรุ่งเรือง</v>
      </c>
      <c r="E10" s="281" t="str">
        <f>ครูประเมินนักเรียน!BM13</f>
        <v/>
      </c>
      <c r="F10" s="281" t="str">
        <f>นักเรียนประเมินตนเอง!DI10</f>
        <v/>
      </c>
      <c r="G10" s="281" t="str">
        <f t="shared" si="2"/>
        <v/>
      </c>
      <c r="H10" s="171" t="str">
        <f t="shared" si="0"/>
        <v/>
      </c>
      <c r="I10" s="171" t="str">
        <f t="shared" si="1"/>
        <v/>
      </c>
      <c r="J10" s="176"/>
      <c r="K10" s="236" t="str">
        <f>IF(เกณฑ์!B9="","",เกณฑ์!B9)</f>
        <v/>
      </c>
      <c r="L10" s="236" t="str">
        <f>IF(เกณฑ์!C9="","",เกณฑ์!C9)</f>
        <v/>
      </c>
      <c r="M10" s="236" t="str">
        <f>IF(เกณฑ์!D9="","",เกณฑ์!D9)</f>
        <v/>
      </c>
      <c r="N10" s="236">
        <f>IF(เกณฑ์!E9="","",เกณฑ์!E9)</f>
        <v>3</v>
      </c>
      <c r="O10" s="236" t="str">
        <f>IF(เกณฑ์!F9="","",เกณฑ์!F9)</f>
        <v/>
      </c>
      <c r="P10" s="176"/>
    </row>
    <row r="11" spans="2:16" s="3" customFormat="1" ht="15.75" customHeight="1">
      <c r="B11" s="2">
        <v>5</v>
      </c>
      <c r="C11" s="38">
        <f>IF(นักเรียน!C10="","",นักเรียน!C10)</f>
        <v>5172</v>
      </c>
      <c r="D11" s="189" t="str">
        <f>IF(นักเรียน!D10="","",นักเรียน!D10)</f>
        <v>เด็กชายทักษิณ  สืบเพ็ง</v>
      </c>
      <c r="E11" s="281" t="str">
        <f>ครูประเมินนักเรียน!BM14</f>
        <v/>
      </c>
      <c r="F11" s="281" t="str">
        <f>นักเรียนประเมินตนเอง!DI11</f>
        <v/>
      </c>
      <c r="G11" s="281" t="str">
        <f t="shared" si="2"/>
        <v/>
      </c>
      <c r="H11" s="171" t="str">
        <f t="shared" si="0"/>
        <v/>
      </c>
      <c r="I11" s="171" t="str">
        <f t="shared" si="1"/>
        <v/>
      </c>
      <c r="J11" s="176"/>
      <c r="K11" s="178"/>
      <c r="L11" s="178"/>
      <c r="M11" s="178"/>
      <c r="N11" s="178"/>
      <c r="O11" s="178"/>
      <c r="P11" s="176"/>
    </row>
    <row r="12" spans="2:16" s="3" customFormat="1" ht="15.75" customHeight="1">
      <c r="B12" s="2">
        <v>6</v>
      </c>
      <c r="C12" s="38">
        <f>IF(นักเรียน!C11="","",นักเรียน!C11)</f>
        <v>5194</v>
      </c>
      <c r="D12" s="189" t="str">
        <f>IF(นักเรียน!D11="","",นักเรียน!D11)</f>
        <v>เด็กชายพงศ์พิสุทธิ์  จินดา</v>
      </c>
      <c r="E12" s="281" t="str">
        <f>ครูประเมินนักเรียน!BM15</f>
        <v/>
      </c>
      <c r="F12" s="281" t="str">
        <f>นักเรียนประเมินตนเอง!DI12</f>
        <v/>
      </c>
      <c r="G12" s="281" t="str">
        <f t="shared" si="2"/>
        <v/>
      </c>
      <c r="H12" s="171" t="str">
        <f t="shared" si="0"/>
        <v/>
      </c>
      <c r="I12" s="171" t="str">
        <f t="shared" si="1"/>
        <v/>
      </c>
      <c r="J12" s="176"/>
      <c r="K12" s="176"/>
      <c r="L12" s="176"/>
      <c r="M12" s="176"/>
      <c r="N12" s="176"/>
      <c r="O12" s="176"/>
      <c r="P12" s="176"/>
    </row>
    <row r="13" spans="2:16" s="3" customFormat="1" ht="15.75" customHeight="1">
      <c r="B13" s="2">
        <v>7</v>
      </c>
      <c r="C13" s="38">
        <f>IF(นักเรียน!C12="","",นักเรียน!C12)</f>
        <v>5599</v>
      </c>
      <c r="D13" s="189" t="str">
        <f>IF(นักเรียน!D12="","",นักเรียน!D12)</f>
        <v>เด็กชายอนุสรณ์  หาญสุด</v>
      </c>
      <c r="E13" s="281" t="str">
        <f>ครูประเมินนักเรียน!BM16</f>
        <v/>
      </c>
      <c r="F13" s="281" t="str">
        <f>นักเรียนประเมินตนเอง!DI13</f>
        <v/>
      </c>
      <c r="G13" s="281" t="str">
        <f t="shared" si="2"/>
        <v/>
      </c>
      <c r="H13" s="171" t="str">
        <f t="shared" si="0"/>
        <v/>
      </c>
      <c r="I13" s="171" t="str">
        <f t="shared" si="1"/>
        <v/>
      </c>
      <c r="J13" s="176"/>
      <c r="K13" s="176"/>
      <c r="L13" s="176"/>
      <c r="M13" s="176"/>
      <c r="N13" s="176"/>
      <c r="O13" s="176"/>
      <c r="P13" s="176"/>
    </row>
    <row r="14" spans="2:16" s="3" customFormat="1" ht="15.75" customHeight="1">
      <c r="B14" s="2">
        <v>8</v>
      </c>
      <c r="C14" s="38">
        <f>IF(นักเรียน!C13="","",นักเรียน!C13)</f>
        <v>5600</v>
      </c>
      <c r="D14" s="189" t="str">
        <f>IF(นักเรียน!D13="","",นักเรียน!D13)</f>
        <v>เด็กชายอนุศักดิ์  หาญสุด</v>
      </c>
      <c r="E14" s="281" t="str">
        <f>ครูประเมินนักเรียน!BM17</f>
        <v/>
      </c>
      <c r="F14" s="281" t="str">
        <f>นักเรียนประเมินตนเอง!DI14</f>
        <v/>
      </c>
      <c r="G14" s="281" t="str">
        <f t="shared" si="2"/>
        <v/>
      </c>
      <c r="H14" s="171" t="str">
        <f t="shared" si="0"/>
        <v/>
      </c>
      <c r="I14" s="171" t="str">
        <f t="shared" si="1"/>
        <v/>
      </c>
      <c r="J14" s="176"/>
      <c r="K14" s="485" t="s">
        <v>296</v>
      </c>
      <c r="L14" s="485"/>
      <c r="M14" s="485"/>
      <c r="N14" s="485"/>
      <c r="O14" s="485"/>
      <c r="P14" s="176"/>
    </row>
    <row r="15" spans="2:16" s="3" customFormat="1" ht="15.75" customHeight="1">
      <c r="B15" s="2">
        <v>9</v>
      </c>
      <c r="C15" s="38">
        <f>IF(นักเรียน!C14="","",นักเรียน!C14)</f>
        <v>5174</v>
      </c>
      <c r="D15" s="189" t="str">
        <f>IF(นักเรียน!D14="","",นักเรียน!D14)</f>
        <v>เด็กหญิงกาญจนา  ตรีเมฆ</v>
      </c>
      <c r="E15" s="281" t="str">
        <f>ครูประเมินนักเรียน!BM18</f>
        <v/>
      </c>
      <c r="F15" s="281" t="str">
        <f>นักเรียนประเมินตนเอง!DI15</f>
        <v/>
      </c>
      <c r="G15" s="281" t="str">
        <f t="shared" si="2"/>
        <v/>
      </c>
      <c r="H15" s="171" t="str">
        <f t="shared" si="0"/>
        <v/>
      </c>
      <c r="I15" s="171" t="str">
        <f t="shared" si="1"/>
        <v/>
      </c>
      <c r="J15" s="176"/>
      <c r="K15" s="486"/>
      <c r="L15" s="486"/>
      <c r="M15" s="486"/>
      <c r="N15" s="486"/>
      <c r="O15" s="486"/>
      <c r="P15" s="176"/>
    </row>
    <row r="16" spans="2:16" s="3" customFormat="1" ht="15.75" customHeight="1">
      <c r="B16" s="2">
        <v>10</v>
      </c>
      <c r="C16" s="38">
        <f>IF(นักเรียน!C15="","",นักเรียน!C15)</f>
        <v>5178</v>
      </c>
      <c r="D16" s="189" t="str">
        <f>IF(นักเรียน!D15="","",นักเรียน!D15)</f>
        <v>เด็กหญิงศิริรัตน์  เรศร์คงธนวัฒน์</v>
      </c>
      <c r="E16" s="281" t="str">
        <f>ครูประเมินนักเรียน!BM19</f>
        <v/>
      </c>
      <c r="F16" s="281" t="str">
        <f>นักเรียนประเมินตนเอง!DI16</f>
        <v/>
      </c>
      <c r="G16" s="281" t="str">
        <f t="shared" si="2"/>
        <v/>
      </c>
      <c r="H16" s="171" t="str">
        <f t="shared" si="0"/>
        <v/>
      </c>
      <c r="I16" s="171" t="str">
        <f t="shared" si="1"/>
        <v/>
      </c>
      <c r="J16" s="176"/>
      <c r="K16" s="487" t="s">
        <v>268</v>
      </c>
      <c r="L16" s="488"/>
      <c r="M16" s="489"/>
      <c r="N16" s="226" t="s">
        <v>2</v>
      </c>
      <c r="O16" s="226" t="s">
        <v>270</v>
      </c>
      <c r="P16" s="176"/>
    </row>
    <row r="17" spans="2:16" s="3" customFormat="1" ht="15.75" customHeight="1">
      <c r="B17" s="2">
        <v>11</v>
      </c>
      <c r="C17" s="38">
        <f>IF(นักเรียน!C16="","",นักเรียน!C16)</f>
        <v>5179</v>
      </c>
      <c r="D17" s="189" t="str">
        <f>IF(นักเรียน!D16="","",นักเรียน!D16)</f>
        <v>เด็กหญิงวัชรี  เรือนเพชร</v>
      </c>
      <c r="E17" s="281" t="str">
        <f>ครูประเมินนักเรียน!BM20</f>
        <v/>
      </c>
      <c r="F17" s="281" t="str">
        <f>นักเรียนประเมินตนเอง!DI17</f>
        <v/>
      </c>
      <c r="G17" s="281" t="str">
        <f t="shared" si="2"/>
        <v/>
      </c>
      <c r="H17" s="171" t="str">
        <f t="shared" si="0"/>
        <v/>
      </c>
      <c r="I17" s="171" t="str">
        <f t="shared" si="1"/>
        <v/>
      </c>
      <c r="J17" s="176"/>
      <c r="K17" s="236">
        <f>IF(เกณฑ์!B14="","",เกณฑ์!B14)</f>
        <v>0</v>
      </c>
      <c r="L17" s="236" t="str">
        <f>IF(เกณฑ์!C14="","",เกณฑ์!C14)</f>
        <v xml:space="preserve"> -</v>
      </c>
      <c r="M17" s="236">
        <f>IF(เกณฑ์!D14="","",เกณฑ์!D14)</f>
        <v>39</v>
      </c>
      <c r="N17" s="236">
        <f>IF(เกณฑ์!E14="","",เกณฑ์!E14)</f>
        <v>0</v>
      </c>
      <c r="O17" s="236" t="str">
        <f>IF(เกณฑ์!F14="","",เกณฑ์!F14)</f>
        <v>ปรับปรุง</v>
      </c>
      <c r="P17" s="176"/>
    </row>
    <row r="18" spans="2:16" s="3" customFormat="1" ht="15.75" customHeight="1">
      <c r="B18" s="2">
        <v>12</v>
      </c>
      <c r="C18" s="38">
        <f>IF(นักเรียน!C17="","",นักเรียน!C17)</f>
        <v>5183</v>
      </c>
      <c r="D18" s="189" t="str">
        <f>IF(นักเรียน!D17="","",นักเรียน!D17)</f>
        <v>เด็กหญิงพัชรา  สนธิรักษ์</v>
      </c>
      <c r="E18" s="281" t="str">
        <f>ครูประเมินนักเรียน!BM21</f>
        <v/>
      </c>
      <c r="F18" s="281" t="str">
        <f>นักเรียนประเมินตนเอง!DI18</f>
        <v/>
      </c>
      <c r="G18" s="281" t="str">
        <f t="shared" si="2"/>
        <v/>
      </c>
      <c r="H18" s="171" t="str">
        <f t="shared" si="0"/>
        <v/>
      </c>
      <c r="I18" s="171" t="str">
        <f t="shared" si="1"/>
        <v/>
      </c>
      <c r="J18" s="176"/>
      <c r="K18" s="236">
        <f>IF(เกณฑ์!B15="","",เกณฑ์!B15)</f>
        <v>40</v>
      </c>
      <c r="L18" s="236" t="str">
        <f>IF(เกณฑ์!C15="","",เกณฑ์!C15)</f>
        <v xml:space="preserve"> -</v>
      </c>
      <c r="M18" s="236">
        <f>IF(เกณฑ์!D15="","",เกณฑ์!D15)</f>
        <v>74</v>
      </c>
      <c r="N18" s="236">
        <f>IF(เกณฑ์!E15="","",เกณฑ์!E15)</f>
        <v>1</v>
      </c>
      <c r="O18" s="236" t="str">
        <f>IF(เกณฑ์!F15="","",เกณฑ์!F15)</f>
        <v>พอใช้</v>
      </c>
      <c r="P18" s="176"/>
    </row>
    <row r="19" spans="2:16" s="3" customFormat="1" ht="15.75" customHeight="1">
      <c r="B19" s="2">
        <v>13</v>
      </c>
      <c r="C19" s="38">
        <f>IF(นักเรียน!C18="","",นักเรียน!C18)</f>
        <v>5185</v>
      </c>
      <c r="D19" s="189" t="str">
        <f>IF(นักเรียน!D18="","",นักเรียน!D18)</f>
        <v>เด็กหญิงกรรณิการ์  ต่างครบุรี</v>
      </c>
      <c r="E19" s="281" t="str">
        <f>ครูประเมินนักเรียน!BM22</f>
        <v/>
      </c>
      <c r="F19" s="281" t="str">
        <f>นักเรียนประเมินตนเอง!DI19</f>
        <v/>
      </c>
      <c r="G19" s="281" t="str">
        <f t="shared" si="2"/>
        <v/>
      </c>
      <c r="H19" s="171" t="str">
        <f t="shared" si="0"/>
        <v/>
      </c>
      <c r="I19" s="171" t="str">
        <f t="shared" si="1"/>
        <v/>
      </c>
      <c r="J19" s="176"/>
      <c r="K19" s="236">
        <f>IF(เกณฑ์!B16="","",เกณฑ์!B16)</f>
        <v>75</v>
      </c>
      <c r="L19" s="236" t="str">
        <f>IF(เกณฑ์!C16="","",เกณฑ์!C16)</f>
        <v xml:space="preserve"> -</v>
      </c>
      <c r="M19" s="236">
        <f>IF(เกณฑ์!D16="","",เกณฑ์!D16)</f>
        <v>89</v>
      </c>
      <c r="N19" s="236">
        <f>IF(เกณฑ์!E16="","",เกณฑ์!E16)</f>
        <v>2</v>
      </c>
      <c r="O19" s="236" t="str">
        <f>IF(เกณฑ์!F16="","",เกณฑ์!F16)</f>
        <v>ดี</v>
      </c>
      <c r="P19" s="176"/>
    </row>
    <row r="20" spans="2:16" s="3" customFormat="1" ht="15.75" customHeight="1">
      <c r="B20" s="2">
        <v>14</v>
      </c>
      <c r="C20" s="38">
        <f>IF(นักเรียน!C19="","",นักเรียน!C19)</f>
        <v>5279</v>
      </c>
      <c r="D20" s="189" t="str">
        <f>IF(นักเรียน!D19="","",นักเรียน!D19)</f>
        <v>เด็กหญิงจิราภรณ์  กลิ่นนางรอง</v>
      </c>
      <c r="E20" s="281" t="str">
        <f>ครูประเมินนักเรียน!BM23</f>
        <v/>
      </c>
      <c r="F20" s="281" t="str">
        <f>นักเรียนประเมินตนเอง!DI20</f>
        <v/>
      </c>
      <c r="G20" s="281" t="str">
        <f t="shared" si="2"/>
        <v/>
      </c>
      <c r="H20" s="171" t="str">
        <f t="shared" si="0"/>
        <v/>
      </c>
      <c r="I20" s="171" t="str">
        <f t="shared" si="1"/>
        <v/>
      </c>
      <c r="J20" s="176"/>
      <c r="K20" s="236">
        <f>IF(เกณฑ์!B17="","",เกณฑ์!B17)</f>
        <v>90</v>
      </c>
      <c r="L20" s="236" t="str">
        <f>IF(เกณฑ์!C17="","",เกณฑ์!C17)</f>
        <v xml:space="preserve"> -</v>
      </c>
      <c r="M20" s="236">
        <f>IF(เกณฑ์!D17="","",เกณฑ์!D17)</f>
        <v>100</v>
      </c>
      <c r="N20" s="236">
        <f>IF(เกณฑ์!E17="","",เกณฑ์!E17)</f>
        <v>3</v>
      </c>
      <c r="O20" s="236" t="str">
        <f>IF(เกณฑ์!F17="","",เกณฑ์!F17)</f>
        <v>ดีเยี่ยม</v>
      </c>
      <c r="P20" s="176"/>
    </row>
    <row r="21" spans="2:16" s="3" customFormat="1" ht="15.75" customHeight="1">
      <c r="B21" s="2">
        <v>15</v>
      </c>
      <c r="C21" s="38">
        <f>IF(นักเรียน!C20="","",นักเรียน!C20)</f>
        <v>5427</v>
      </c>
      <c r="D21" s="189" t="str">
        <f>IF(นักเรียน!D20="","",นักเรียน!D20)</f>
        <v>เด็กหญิงเบญจรัตน์  รอดนางรอง</v>
      </c>
      <c r="E21" s="281" t="str">
        <f>ครูประเมินนักเรียน!BM24</f>
        <v/>
      </c>
      <c r="F21" s="281" t="str">
        <f>นักเรียนประเมินตนเอง!DI21</f>
        <v/>
      </c>
      <c r="G21" s="281" t="str">
        <f t="shared" si="2"/>
        <v/>
      </c>
      <c r="H21" s="171" t="str">
        <f t="shared" si="0"/>
        <v/>
      </c>
      <c r="I21" s="171" t="str">
        <f t="shared" si="1"/>
        <v/>
      </c>
      <c r="J21" s="176"/>
      <c r="K21" s="176"/>
      <c r="L21" s="176"/>
      <c r="M21" s="176"/>
      <c r="N21" s="176"/>
      <c r="O21" s="176"/>
      <c r="P21" s="176"/>
    </row>
    <row r="22" spans="2:16" s="3" customFormat="1" ht="15.75" customHeight="1">
      <c r="B22" s="2">
        <v>16</v>
      </c>
      <c r="C22" s="38">
        <f>IF(นักเรียน!C21="","",นักเรียน!C21)</f>
        <v>5592</v>
      </c>
      <c r="D22" s="189" t="str">
        <f>IF(นักเรียน!D21="","",นักเรียน!D21)</f>
        <v>เด็กหญิงดวงนภา  เรียบกระโทก</v>
      </c>
      <c r="E22" s="281" t="str">
        <f>ครูประเมินนักเรียน!BM25</f>
        <v/>
      </c>
      <c r="F22" s="281" t="str">
        <f>นักเรียนประเมินตนเอง!DI22</f>
        <v/>
      </c>
      <c r="G22" s="281" t="str">
        <f t="shared" si="2"/>
        <v/>
      </c>
      <c r="H22" s="171" t="str">
        <f t="shared" si="0"/>
        <v/>
      </c>
      <c r="I22" s="171" t="str">
        <f t="shared" si="1"/>
        <v/>
      </c>
      <c r="J22" s="176"/>
      <c r="K22" s="176"/>
      <c r="L22" s="176"/>
      <c r="M22" s="176"/>
      <c r="N22" s="176"/>
      <c r="O22" s="176"/>
      <c r="P22" s="176"/>
    </row>
    <row r="23" spans="2:16" s="3" customFormat="1" ht="15.75" customHeight="1">
      <c r="B23" s="2">
        <v>17</v>
      </c>
      <c r="C23" s="38">
        <f>IF(นักเรียน!C22="","",นักเรียน!C22)</f>
        <v>5594</v>
      </c>
      <c r="D23" s="189" t="str">
        <f>IF(นักเรียน!D22="","",นักเรียน!D22)</f>
        <v>เด็กหญิงสุณิสา  กันผักแว่น</v>
      </c>
      <c r="E23" s="281" t="str">
        <f>ครูประเมินนักเรียน!BM26</f>
        <v/>
      </c>
      <c r="F23" s="281" t="str">
        <f>นักเรียนประเมินตนเอง!DI23</f>
        <v/>
      </c>
      <c r="G23" s="281" t="str">
        <f t="shared" si="2"/>
        <v/>
      </c>
      <c r="H23" s="171" t="str">
        <f t="shared" si="0"/>
        <v/>
      </c>
      <c r="I23" s="171" t="str">
        <f t="shared" si="1"/>
        <v/>
      </c>
      <c r="J23" s="176"/>
      <c r="K23" s="176"/>
      <c r="L23" s="176"/>
      <c r="M23" s="176"/>
      <c r="N23" s="176"/>
      <c r="O23" s="176"/>
      <c r="P23" s="176"/>
    </row>
    <row r="24" spans="2:16" s="3" customFormat="1" ht="15.75" customHeight="1">
      <c r="B24" s="2">
        <v>18</v>
      </c>
      <c r="C24" s="38" t="str">
        <f>IF(นักเรียน!C23="","",นักเรียน!C23)</f>
        <v/>
      </c>
      <c r="D24" s="189" t="str">
        <f>IF(นักเรียน!D23="","",นักเรียน!D23)</f>
        <v>เด็กหญิงสุดารัตน์ ต่างครบุรี</v>
      </c>
      <c r="E24" s="281" t="str">
        <f>ครูประเมินนักเรียน!BM27</f>
        <v/>
      </c>
      <c r="F24" s="281" t="str">
        <f>นักเรียนประเมินตนเอง!DI24</f>
        <v/>
      </c>
      <c r="G24" s="281" t="str">
        <f t="shared" si="2"/>
        <v/>
      </c>
      <c r="H24" s="171" t="str">
        <f t="shared" si="0"/>
        <v/>
      </c>
      <c r="I24" s="171" t="str">
        <f t="shared" si="1"/>
        <v/>
      </c>
      <c r="J24" s="176"/>
      <c r="K24" s="176"/>
      <c r="L24" s="176"/>
      <c r="M24" s="176"/>
      <c r="N24" s="176"/>
      <c r="O24" s="176"/>
      <c r="P24" s="176"/>
    </row>
    <row r="25" spans="2:16" s="3" customFormat="1" ht="15.75" customHeight="1">
      <c r="B25" s="2">
        <v>19</v>
      </c>
      <c r="C25" s="38" t="str">
        <f>IF(นักเรียน!C24="","",นักเรียน!C24)</f>
        <v/>
      </c>
      <c r="D25" s="189" t="str">
        <f>IF(นักเรียน!D24="","",นักเรียน!D24)</f>
        <v/>
      </c>
      <c r="E25" s="281" t="str">
        <f>ครูประเมินนักเรียน!BM28</f>
        <v/>
      </c>
      <c r="F25" s="281" t="str">
        <f>นักเรียนประเมินตนเอง!DI25</f>
        <v/>
      </c>
      <c r="G25" s="281" t="str">
        <f t="shared" si="2"/>
        <v/>
      </c>
      <c r="H25" s="171" t="str">
        <f t="shared" si="0"/>
        <v/>
      </c>
      <c r="I25" s="171" t="str">
        <f t="shared" si="1"/>
        <v/>
      </c>
      <c r="J25" s="176"/>
      <c r="K25" s="176"/>
      <c r="L25" s="176"/>
      <c r="M25" s="176"/>
      <c r="N25" s="176"/>
      <c r="O25" s="176"/>
      <c r="P25" s="176"/>
    </row>
    <row r="26" spans="2:16" s="3" customFormat="1" ht="15.75" customHeight="1">
      <c r="B26" s="2">
        <v>20</v>
      </c>
      <c r="C26" s="38" t="str">
        <f>IF(นักเรียน!C25="","",นักเรียน!C25)</f>
        <v/>
      </c>
      <c r="D26" s="189" t="str">
        <f>IF(นักเรียน!D25="","",นักเรียน!D25)</f>
        <v/>
      </c>
      <c r="E26" s="281" t="str">
        <f>ครูประเมินนักเรียน!BM29</f>
        <v/>
      </c>
      <c r="F26" s="281" t="str">
        <f>นักเรียนประเมินตนเอง!DI26</f>
        <v/>
      </c>
      <c r="G26" s="281" t="str">
        <f t="shared" si="2"/>
        <v/>
      </c>
      <c r="H26" s="171" t="str">
        <f t="shared" si="0"/>
        <v/>
      </c>
      <c r="I26" s="171" t="str">
        <f t="shared" si="1"/>
        <v/>
      </c>
      <c r="J26" s="176"/>
      <c r="K26" s="176"/>
      <c r="L26" s="176"/>
      <c r="M26" s="176"/>
      <c r="N26" s="176"/>
      <c r="O26" s="176"/>
      <c r="P26" s="176"/>
    </row>
    <row r="27" spans="2:16" s="3" customFormat="1" ht="15.75" customHeight="1">
      <c r="B27" s="2">
        <v>21</v>
      </c>
      <c r="C27" s="38" t="str">
        <f>IF(นักเรียน!C26="","",นักเรียน!C26)</f>
        <v/>
      </c>
      <c r="D27" s="189" t="str">
        <f>IF(นักเรียน!D26="","",นักเรียน!D26)</f>
        <v/>
      </c>
      <c r="E27" s="281" t="str">
        <f>ครูประเมินนักเรียน!BM30</f>
        <v/>
      </c>
      <c r="F27" s="281" t="str">
        <f>นักเรียนประเมินตนเอง!DI27</f>
        <v/>
      </c>
      <c r="G27" s="281" t="str">
        <f t="shared" si="2"/>
        <v/>
      </c>
      <c r="H27" s="171" t="str">
        <f t="shared" si="0"/>
        <v/>
      </c>
      <c r="I27" s="171" t="str">
        <f t="shared" si="1"/>
        <v/>
      </c>
      <c r="J27" s="176"/>
      <c r="K27" s="176"/>
      <c r="L27" s="176"/>
      <c r="M27" s="176"/>
      <c r="N27" s="176"/>
      <c r="O27" s="176"/>
      <c r="P27" s="176"/>
    </row>
    <row r="28" spans="2:16" s="3" customFormat="1" ht="15.75" customHeight="1">
      <c r="B28" s="2">
        <v>22</v>
      </c>
      <c r="C28" s="38" t="str">
        <f>IF(นักเรียน!C27="","",นักเรียน!C27)</f>
        <v/>
      </c>
      <c r="D28" s="189" t="str">
        <f>IF(นักเรียน!D27="","",นักเรียน!D27)</f>
        <v/>
      </c>
      <c r="E28" s="281" t="str">
        <f>ครูประเมินนักเรียน!BM31</f>
        <v/>
      </c>
      <c r="F28" s="281" t="str">
        <f>นักเรียนประเมินตนเอง!DI28</f>
        <v/>
      </c>
      <c r="G28" s="281" t="str">
        <f t="shared" si="2"/>
        <v/>
      </c>
      <c r="H28" s="171" t="str">
        <f t="shared" si="0"/>
        <v/>
      </c>
      <c r="I28" s="171" t="str">
        <f t="shared" si="1"/>
        <v/>
      </c>
      <c r="J28" s="176"/>
      <c r="K28" s="176"/>
      <c r="L28" s="176"/>
      <c r="M28" s="176"/>
      <c r="N28" s="176"/>
      <c r="O28" s="176"/>
      <c r="P28" s="176"/>
    </row>
    <row r="29" spans="2:16" s="3" customFormat="1" ht="15.75" customHeight="1">
      <c r="B29" s="2">
        <v>23</v>
      </c>
      <c r="C29" s="38" t="str">
        <f>IF(นักเรียน!C28="","",นักเรียน!C28)</f>
        <v/>
      </c>
      <c r="D29" s="189" t="str">
        <f>IF(นักเรียน!D28="","",นักเรียน!D28)</f>
        <v/>
      </c>
      <c r="E29" s="281" t="str">
        <f>ครูประเมินนักเรียน!BM32</f>
        <v/>
      </c>
      <c r="F29" s="281" t="str">
        <f>นักเรียนประเมินตนเอง!DI29</f>
        <v/>
      </c>
      <c r="G29" s="281" t="str">
        <f t="shared" si="2"/>
        <v/>
      </c>
      <c r="H29" s="171" t="str">
        <f t="shared" si="0"/>
        <v/>
      </c>
      <c r="I29" s="171" t="str">
        <f t="shared" si="1"/>
        <v/>
      </c>
      <c r="J29" s="176"/>
      <c r="K29" s="176"/>
      <c r="L29" s="176"/>
      <c r="M29" s="176"/>
      <c r="N29" s="176"/>
      <c r="O29" s="176"/>
      <c r="P29" s="176"/>
    </row>
    <row r="30" spans="2:16" s="3" customFormat="1" ht="15.75" customHeight="1">
      <c r="B30" s="2">
        <v>24</v>
      </c>
      <c r="C30" s="38" t="str">
        <f>IF(นักเรียน!C29="","",นักเรียน!C29)</f>
        <v/>
      </c>
      <c r="D30" s="189" t="str">
        <f>IF(นักเรียน!D29="","",นักเรียน!D29)</f>
        <v/>
      </c>
      <c r="E30" s="281" t="str">
        <f>ครูประเมินนักเรียน!BM33</f>
        <v/>
      </c>
      <c r="F30" s="281" t="str">
        <f>นักเรียนประเมินตนเอง!DI30</f>
        <v/>
      </c>
      <c r="G30" s="281" t="str">
        <f t="shared" si="2"/>
        <v/>
      </c>
      <c r="H30" s="171" t="str">
        <f t="shared" si="0"/>
        <v/>
      </c>
      <c r="I30" s="171" t="str">
        <f t="shared" si="1"/>
        <v/>
      </c>
      <c r="J30" s="176"/>
      <c r="K30" s="176"/>
      <c r="L30" s="176"/>
      <c r="M30" s="176"/>
      <c r="N30" s="176"/>
      <c r="O30" s="176"/>
      <c r="P30" s="176"/>
    </row>
    <row r="31" spans="2:16" s="3" customFormat="1" ht="15.75" customHeight="1">
      <c r="B31" s="2">
        <v>25</v>
      </c>
      <c r="C31" s="38" t="str">
        <f>IF(นักเรียน!C30="","",นักเรียน!C30)</f>
        <v/>
      </c>
      <c r="D31" s="189" t="str">
        <f>IF(นักเรียน!D30="","",นักเรียน!D30)</f>
        <v/>
      </c>
      <c r="E31" s="281" t="str">
        <f>ครูประเมินนักเรียน!BM34</f>
        <v/>
      </c>
      <c r="F31" s="281" t="str">
        <f>นักเรียนประเมินตนเอง!DI31</f>
        <v/>
      </c>
      <c r="G31" s="281" t="str">
        <f t="shared" si="2"/>
        <v/>
      </c>
      <c r="H31" s="171" t="str">
        <f t="shared" si="0"/>
        <v/>
      </c>
      <c r="I31" s="171" t="str">
        <f t="shared" si="1"/>
        <v/>
      </c>
      <c r="J31" s="176"/>
      <c r="K31" s="176"/>
      <c r="L31" s="176"/>
      <c r="M31" s="176"/>
      <c r="N31" s="176"/>
      <c r="O31" s="176"/>
      <c r="P31" s="176"/>
    </row>
    <row r="32" spans="2:16" s="3" customFormat="1" ht="15.75" customHeight="1">
      <c r="B32" s="2">
        <v>26</v>
      </c>
      <c r="C32" s="38" t="str">
        <f>IF(นักเรียน!C31="","",นักเรียน!C31)</f>
        <v/>
      </c>
      <c r="D32" s="189" t="str">
        <f>IF(นักเรียน!D31="","",นักเรียน!D31)</f>
        <v/>
      </c>
      <c r="E32" s="281" t="str">
        <f>ครูประเมินนักเรียน!BM35</f>
        <v/>
      </c>
      <c r="F32" s="281" t="str">
        <f>นักเรียนประเมินตนเอง!DI32</f>
        <v/>
      </c>
      <c r="G32" s="281" t="str">
        <f t="shared" si="2"/>
        <v/>
      </c>
      <c r="H32" s="171" t="str">
        <f t="shared" si="0"/>
        <v/>
      </c>
      <c r="I32" s="171" t="str">
        <f t="shared" si="1"/>
        <v/>
      </c>
      <c r="J32" s="176"/>
      <c r="K32" s="176"/>
      <c r="L32" s="176"/>
      <c r="M32" s="176"/>
      <c r="N32" s="176"/>
      <c r="O32" s="176"/>
      <c r="P32" s="176"/>
    </row>
    <row r="33" spans="2:16" s="3" customFormat="1" ht="15.75" customHeight="1">
      <c r="B33" s="2">
        <v>27</v>
      </c>
      <c r="C33" s="38" t="str">
        <f>IF(นักเรียน!C32="","",นักเรียน!C32)</f>
        <v/>
      </c>
      <c r="D33" s="189" t="str">
        <f>IF(นักเรียน!D32="","",นักเรียน!D32)</f>
        <v/>
      </c>
      <c r="E33" s="281" t="str">
        <f>ครูประเมินนักเรียน!BM36</f>
        <v/>
      </c>
      <c r="F33" s="281" t="str">
        <f>นักเรียนประเมินตนเอง!DI33</f>
        <v/>
      </c>
      <c r="G33" s="281" t="str">
        <f t="shared" si="2"/>
        <v/>
      </c>
      <c r="H33" s="171" t="str">
        <f t="shared" si="0"/>
        <v/>
      </c>
      <c r="I33" s="171" t="str">
        <f t="shared" si="1"/>
        <v/>
      </c>
      <c r="J33" s="176"/>
      <c r="K33" s="176"/>
      <c r="L33" s="176"/>
      <c r="M33" s="176"/>
      <c r="N33" s="176"/>
      <c r="O33" s="176"/>
      <c r="P33" s="176"/>
    </row>
    <row r="34" spans="2:16" s="3" customFormat="1" ht="15.75" customHeight="1">
      <c r="B34" s="2">
        <v>28</v>
      </c>
      <c r="C34" s="38" t="str">
        <f>IF(นักเรียน!C33="","",นักเรียน!C33)</f>
        <v/>
      </c>
      <c r="D34" s="189" t="str">
        <f>IF(นักเรียน!D33="","",นักเรียน!D33)</f>
        <v/>
      </c>
      <c r="E34" s="281" t="str">
        <f>ครูประเมินนักเรียน!BM37</f>
        <v/>
      </c>
      <c r="F34" s="281" t="str">
        <f>นักเรียนประเมินตนเอง!DI34</f>
        <v/>
      </c>
      <c r="G34" s="281" t="str">
        <f t="shared" si="2"/>
        <v/>
      </c>
      <c r="H34" s="171" t="str">
        <f t="shared" si="0"/>
        <v/>
      </c>
      <c r="I34" s="171" t="str">
        <f t="shared" si="1"/>
        <v/>
      </c>
      <c r="J34" s="176"/>
      <c r="K34" s="176"/>
      <c r="L34" s="176"/>
      <c r="M34" s="176"/>
      <c r="N34" s="176"/>
      <c r="O34" s="176"/>
      <c r="P34" s="176"/>
    </row>
    <row r="35" spans="2:16" s="3" customFormat="1" ht="15.75" customHeight="1">
      <c r="B35" s="2">
        <v>29</v>
      </c>
      <c r="C35" s="38" t="str">
        <f>IF(นักเรียน!C34="","",นักเรียน!C34)</f>
        <v/>
      </c>
      <c r="D35" s="189" t="str">
        <f>IF(นักเรียน!D34="","",นักเรียน!D34)</f>
        <v/>
      </c>
      <c r="E35" s="281" t="str">
        <f>ครูประเมินนักเรียน!BM38</f>
        <v/>
      </c>
      <c r="F35" s="281" t="str">
        <f>นักเรียนประเมินตนเอง!DI35</f>
        <v/>
      </c>
      <c r="G35" s="281" t="str">
        <f t="shared" si="2"/>
        <v/>
      </c>
      <c r="H35" s="171" t="str">
        <f t="shared" si="0"/>
        <v/>
      </c>
      <c r="I35" s="171" t="str">
        <f t="shared" si="1"/>
        <v/>
      </c>
      <c r="J35" s="176"/>
      <c r="K35" s="176"/>
      <c r="L35" s="176"/>
      <c r="M35" s="176"/>
      <c r="N35" s="176"/>
      <c r="O35" s="176"/>
      <c r="P35" s="176"/>
    </row>
    <row r="36" spans="2:16" s="3" customFormat="1" ht="15.75" customHeight="1">
      <c r="B36" s="2">
        <v>30</v>
      </c>
      <c r="C36" s="38" t="str">
        <f>IF(นักเรียน!C35="","",นักเรียน!C35)</f>
        <v/>
      </c>
      <c r="D36" s="189" t="str">
        <f>IF(นักเรียน!D35="","",นักเรียน!D35)</f>
        <v/>
      </c>
      <c r="E36" s="281" t="str">
        <f>ครูประเมินนักเรียน!BM39</f>
        <v/>
      </c>
      <c r="F36" s="281" t="str">
        <f>นักเรียนประเมินตนเอง!DI36</f>
        <v/>
      </c>
      <c r="G36" s="281" t="str">
        <f t="shared" si="2"/>
        <v/>
      </c>
      <c r="H36" s="171" t="str">
        <f t="shared" si="0"/>
        <v/>
      </c>
      <c r="I36" s="171" t="str">
        <f t="shared" si="1"/>
        <v/>
      </c>
      <c r="J36" s="176"/>
      <c r="K36" s="176"/>
      <c r="L36" s="176"/>
      <c r="M36" s="176"/>
      <c r="N36" s="176"/>
      <c r="O36" s="176"/>
      <c r="P36" s="176"/>
    </row>
    <row r="37" spans="2:16" s="3" customFormat="1" ht="15.75" customHeight="1">
      <c r="B37" s="2">
        <v>31</v>
      </c>
      <c r="C37" s="38" t="str">
        <f>IF(นักเรียน!C36="","",นักเรียน!C36)</f>
        <v/>
      </c>
      <c r="D37" s="189" t="str">
        <f>IF(นักเรียน!D36="","",นักเรียน!D36)</f>
        <v/>
      </c>
      <c r="E37" s="281" t="str">
        <f>ครูประเมินนักเรียน!BM40</f>
        <v/>
      </c>
      <c r="F37" s="281" t="str">
        <f>นักเรียนประเมินตนเอง!DI37</f>
        <v/>
      </c>
      <c r="G37" s="281" t="str">
        <f t="shared" si="2"/>
        <v/>
      </c>
      <c r="H37" s="171" t="str">
        <f t="shared" si="0"/>
        <v/>
      </c>
      <c r="I37" s="171" t="str">
        <f t="shared" si="1"/>
        <v/>
      </c>
      <c r="J37" s="176"/>
      <c r="K37" s="176"/>
      <c r="L37" s="176"/>
      <c r="M37" s="176"/>
      <c r="N37" s="176"/>
      <c r="O37" s="176"/>
      <c r="P37" s="176"/>
    </row>
    <row r="38" spans="2:16" s="3" customFormat="1" ht="15.75" customHeight="1">
      <c r="B38" s="2">
        <v>32</v>
      </c>
      <c r="C38" s="38" t="str">
        <f>IF(นักเรียน!C37="","",นักเรียน!C37)</f>
        <v/>
      </c>
      <c r="D38" s="189" t="str">
        <f>IF(นักเรียน!D37="","",นักเรียน!D37)</f>
        <v/>
      </c>
      <c r="E38" s="281" t="str">
        <f>ครูประเมินนักเรียน!BM41</f>
        <v/>
      </c>
      <c r="F38" s="281" t="str">
        <f>นักเรียนประเมินตนเอง!DI38</f>
        <v/>
      </c>
      <c r="G38" s="281" t="str">
        <f t="shared" si="2"/>
        <v/>
      </c>
      <c r="H38" s="171" t="str">
        <f t="shared" si="0"/>
        <v/>
      </c>
      <c r="I38" s="171" t="str">
        <f t="shared" si="1"/>
        <v/>
      </c>
      <c r="J38" s="176"/>
      <c r="K38" s="176"/>
      <c r="L38" s="176"/>
      <c r="M38" s="176"/>
      <c r="N38" s="176"/>
      <c r="O38" s="176"/>
      <c r="P38" s="176"/>
    </row>
    <row r="39" spans="2:16" s="3" customFormat="1" ht="15.75" customHeight="1">
      <c r="B39" s="2">
        <v>33</v>
      </c>
      <c r="C39" s="38" t="str">
        <f>IF(นักเรียน!C38="","",นักเรียน!C38)</f>
        <v/>
      </c>
      <c r="D39" s="189" t="str">
        <f>IF(นักเรียน!D38="","",นักเรียน!D38)</f>
        <v/>
      </c>
      <c r="E39" s="281" t="str">
        <f>ครูประเมินนักเรียน!BM42</f>
        <v/>
      </c>
      <c r="F39" s="281" t="str">
        <f>นักเรียนประเมินตนเอง!DI39</f>
        <v/>
      </c>
      <c r="G39" s="281" t="str">
        <f t="shared" si="2"/>
        <v/>
      </c>
      <c r="H39" s="171" t="str">
        <f t="shared" si="0"/>
        <v/>
      </c>
      <c r="I39" s="171" t="str">
        <f t="shared" si="1"/>
        <v/>
      </c>
      <c r="J39" s="176"/>
      <c r="K39" s="176"/>
      <c r="L39" s="176"/>
      <c r="M39" s="176"/>
      <c r="N39" s="176"/>
      <c r="O39" s="176"/>
      <c r="P39" s="176"/>
    </row>
    <row r="40" spans="2:16" s="3" customFormat="1" ht="15.75" customHeight="1">
      <c r="B40" s="2">
        <v>34</v>
      </c>
      <c r="C40" s="38" t="str">
        <f>IF(นักเรียน!C39="","",นักเรียน!C39)</f>
        <v/>
      </c>
      <c r="D40" s="189" t="str">
        <f>IF(นักเรียน!D39="","",นักเรียน!D39)</f>
        <v/>
      </c>
      <c r="E40" s="281" t="str">
        <f>ครูประเมินนักเรียน!BM43</f>
        <v/>
      </c>
      <c r="F40" s="281" t="str">
        <f>นักเรียนประเมินตนเอง!DI40</f>
        <v/>
      </c>
      <c r="G40" s="281" t="str">
        <f t="shared" si="2"/>
        <v/>
      </c>
      <c r="H40" s="171" t="str">
        <f t="shared" si="0"/>
        <v/>
      </c>
      <c r="I40" s="171" t="str">
        <f t="shared" si="1"/>
        <v/>
      </c>
      <c r="J40" s="176"/>
      <c r="K40" s="176"/>
      <c r="L40" s="176"/>
      <c r="M40" s="176"/>
      <c r="N40" s="176"/>
      <c r="O40" s="176"/>
      <c r="P40" s="176"/>
    </row>
    <row r="41" spans="2:16" s="3" customFormat="1" ht="15.75" customHeight="1">
      <c r="B41" s="2">
        <v>35</v>
      </c>
      <c r="C41" s="38" t="str">
        <f>IF(นักเรียน!C40="","",นักเรียน!C40)</f>
        <v/>
      </c>
      <c r="D41" s="189" t="str">
        <f>IF(นักเรียน!D40="","",นักเรียน!D40)</f>
        <v/>
      </c>
      <c r="E41" s="281" t="str">
        <f>ครูประเมินนักเรียน!BM44</f>
        <v/>
      </c>
      <c r="F41" s="281" t="str">
        <f>นักเรียนประเมินตนเอง!DI41</f>
        <v/>
      </c>
      <c r="G41" s="281" t="str">
        <f t="shared" si="2"/>
        <v/>
      </c>
      <c r="H41" s="171" t="str">
        <f t="shared" si="0"/>
        <v/>
      </c>
      <c r="I41" s="171" t="str">
        <f t="shared" si="1"/>
        <v/>
      </c>
      <c r="J41" s="176"/>
      <c r="K41" s="176"/>
      <c r="L41" s="176"/>
      <c r="M41" s="176"/>
      <c r="N41" s="176"/>
      <c r="O41" s="176"/>
      <c r="P41" s="176"/>
    </row>
    <row r="42" spans="2:16" s="3" customFormat="1" ht="15.75" customHeight="1">
      <c r="B42" s="2">
        <v>36</v>
      </c>
      <c r="C42" s="38" t="str">
        <f>IF(นักเรียน!C41="","",นักเรียน!C41)</f>
        <v/>
      </c>
      <c r="D42" s="189" t="str">
        <f>IF(นักเรียน!D41="","",นักเรียน!D41)</f>
        <v/>
      </c>
      <c r="E42" s="281" t="str">
        <f>ครูประเมินนักเรียน!BM45</f>
        <v/>
      </c>
      <c r="F42" s="281" t="str">
        <f>นักเรียนประเมินตนเอง!DI42</f>
        <v/>
      </c>
      <c r="G42" s="281" t="str">
        <f t="shared" si="2"/>
        <v/>
      </c>
      <c r="H42" s="171" t="str">
        <f t="shared" si="0"/>
        <v/>
      </c>
      <c r="I42" s="171" t="str">
        <f t="shared" si="1"/>
        <v/>
      </c>
      <c r="J42" s="176"/>
      <c r="K42" s="176"/>
      <c r="L42" s="176"/>
      <c r="M42" s="176"/>
      <c r="N42" s="176"/>
      <c r="O42" s="176"/>
      <c r="P42" s="176"/>
    </row>
    <row r="43" spans="2:16" s="3" customFormat="1" ht="15.75" customHeight="1">
      <c r="B43" s="2">
        <v>37</v>
      </c>
      <c r="C43" s="38" t="str">
        <f>IF(นักเรียน!C42="","",นักเรียน!C42)</f>
        <v/>
      </c>
      <c r="D43" s="189" t="str">
        <f>IF(นักเรียน!D42="","",นักเรียน!D42)</f>
        <v/>
      </c>
      <c r="E43" s="281" t="str">
        <f>ครูประเมินนักเรียน!BM46</f>
        <v/>
      </c>
      <c r="F43" s="281" t="str">
        <f>นักเรียนประเมินตนเอง!DI43</f>
        <v/>
      </c>
      <c r="G43" s="281" t="str">
        <f t="shared" si="2"/>
        <v/>
      </c>
      <c r="H43" s="171" t="str">
        <f t="shared" si="0"/>
        <v/>
      </c>
      <c r="I43" s="171" t="str">
        <f t="shared" si="1"/>
        <v/>
      </c>
      <c r="J43" s="176"/>
      <c r="K43" s="176"/>
      <c r="L43" s="176"/>
      <c r="M43" s="176"/>
      <c r="N43" s="176"/>
      <c r="O43" s="176"/>
      <c r="P43" s="176"/>
    </row>
    <row r="44" spans="2:16" s="4" customFormat="1" ht="15.75" customHeight="1">
      <c r="B44" s="2">
        <v>38</v>
      </c>
      <c r="C44" s="38" t="str">
        <f>IF(นักเรียน!C43="","",นักเรียน!C43)</f>
        <v/>
      </c>
      <c r="D44" s="189" t="str">
        <f>IF(นักเรียน!D43="","",นักเรียน!D43)</f>
        <v/>
      </c>
      <c r="E44" s="281" t="str">
        <f>ครูประเมินนักเรียน!BM47</f>
        <v/>
      </c>
      <c r="F44" s="281" t="str">
        <f>นักเรียนประเมินตนเอง!DI44</f>
        <v/>
      </c>
      <c r="G44" s="281" t="str">
        <f t="shared" si="2"/>
        <v/>
      </c>
      <c r="H44" s="171" t="str">
        <f t="shared" si="0"/>
        <v/>
      </c>
      <c r="I44" s="171" t="str">
        <f t="shared" si="1"/>
        <v/>
      </c>
      <c r="J44" s="177"/>
      <c r="K44" s="177"/>
      <c r="L44" s="177"/>
      <c r="M44" s="177"/>
      <c r="N44" s="177"/>
      <c r="O44" s="177"/>
      <c r="P44" s="177"/>
    </row>
    <row r="45" spans="2:16" s="4" customFormat="1" ht="15.75" customHeight="1">
      <c r="B45" s="2">
        <v>39</v>
      </c>
      <c r="C45" s="38" t="str">
        <f>IF(นักเรียน!C44="","",นักเรียน!C44)</f>
        <v/>
      </c>
      <c r="D45" s="189" t="str">
        <f>IF(นักเรียน!D44="","",นักเรียน!D44)</f>
        <v/>
      </c>
      <c r="E45" s="281" t="str">
        <f>ครูประเมินนักเรียน!BM48</f>
        <v/>
      </c>
      <c r="F45" s="281" t="str">
        <f>นักเรียนประเมินตนเอง!DI45</f>
        <v/>
      </c>
      <c r="G45" s="281" t="str">
        <f t="shared" si="2"/>
        <v/>
      </c>
      <c r="H45" s="171" t="str">
        <f t="shared" si="0"/>
        <v/>
      </c>
      <c r="I45" s="171" t="str">
        <f t="shared" si="1"/>
        <v/>
      </c>
      <c r="J45" s="177"/>
      <c r="K45" s="177"/>
      <c r="L45" s="177"/>
      <c r="M45" s="177"/>
      <c r="N45" s="177"/>
      <c r="O45" s="177"/>
      <c r="P45" s="177"/>
    </row>
    <row r="46" spans="2:16" s="4" customFormat="1" ht="15.75" customHeight="1">
      <c r="B46" s="2">
        <v>40</v>
      </c>
      <c r="C46" s="38" t="str">
        <f>IF(นักเรียน!C45="","",นักเรียน!C45)</f>
        <v/>
      </c>
      <c r="D46" s="189" t="str">
        <f>IF(นักเรียน!D45="","",นักเรียน!D45)</f>
        <v/>
      </c>
      <c r="E46" s="281" t="str">
        <f>ครูประเมินนักเรียน!BM49</f>
        <v/>
      </c>
      <c r="F46" s="281" t="str">
        <f>นักเรียนประเมินตนเอง!DI46</f>
        <v/>
      </c>
      <c r="G46" s="281" t="str">
        <f t="shared" si="2"/>
        <v/>
      </c>
      <c r="H46" s="171" t="str">
        <f t="shared" si="0"/>
        <v/>
      </c>
      <c r="I46" s="171" t="str">
        <f t="shared" si="1"/>
        <v/>
      </c>
      <c r="J46" s="177"/>
      <c r="K46" s="177"/>
      <c r="L46" s="177"/>
      <c r="M46" s="177"/>
      <c r="N46" s="177"/>
      <c r="O46" s="177"/>
      <c r="P46" s="177"/>
    </row>
    <row r="47" spans="2:16" s="4" customFormat="1" ht="15.75" customHeight="1">
      <c r="B47" s="2">
        <v>41</v>
      </c>
      <c r="C47" s="38" t="str">
        <f>IF(นักเรียน!C46="","",นักเรียน!C46)</f>
        <v/>
      </c>
      <c r="D47" s="189" t="str">
        <f>IF(นักเรียน!D46="","",นักเรียน!D46)</f>
        <v/>
      </c>
      <c r="E47" s="281" t="str">
        <f>ครูประเมินนักเรียน!BM50</f>
        <v/>
      </c>
      <c r="F47" s="281" t="str">
        <f>นักเรียนประเมินตนเอง!DI47</f>
        <v/>
      </c>
      <c r="G47" s="281" t="str">
        <f t="shared" si="2"/>
        <v/>
      </c>
      <c r="H47" s="171" t="str">
        <f t="shared" si="0"/>
        <v/>
      </c>
      <c r="I47" s="171" t="str">
        <f t="shared" si="1"/>
        <v/>
      </c>
      <c r="J47" s="177"/>
      <c r="K47" s="177"/>
      <c r="L47" s="177"/>
      <c r="M47" s="177"/>
      <c r="N47" s="177"/>
      <c r="O47" s="177"/>
      <c r="P47" s="177"/>
    </row>
    <row r="48" spans="2:16" s="4" customFormat="1" ht="15.75" customHeight="1">
      <c r="B48" s="2">
        <v>42</v>
      </c>
      <c r="C48" s="38" t="str">
        <f>IF(นักเรียน!C47="","",นักเรียน!C47)</f>
        <v/>
      </c>
      <c r="D48" s="189" t="str">
        <f>IF(นักเรียน!D47="","",นักเรียน!D47)</f>
        <v/>
      </c>
      <c r="E48" s="281" t="str">
        <f>ครูประเมินนักเรียน!BM51</f>
        <v/>
      </c>
      <c r="F48" s="281" t="str">
        <f>นักเรียนประเมินตนเอง!DI48</f>
        <v/>
      </c>
      <c r="G48" s="281" t="str">
        <f t="shared" si="2"/>
        <v/>
      </c>
      <c r="H48" s="171" t="str">
        <f t="shared" si="0"/>
        <v/>
      </c>
      <c r="I48" s="171" t="str">
        <f t="shared" si="1"/>
        <v/>
      </c>
      <c r="J48" s="177"/>
      <c r="K48" s="177"/>
      <c r="L48" s="177"/>
      <c r="M48" s="177"/>
      <c r="N48" s="177"/>
      <c r="O48" s="177"/>
      <c r="P48" s="177"/>
    </row>
    <row r="49" spans="2:16" s="4" customFormat="1" ht="15.75" customHeight="1">
      <c r="B49" s="2">
        <v>43</v>
      </c>
      <c r="C49" s="38" t="str">
        <f>IF(นักเรียน!C48="","",นักเรียน!C48)</f>
        <v/>
      </c>
      <c r="D49" s="189" t="str">
        <f>IF(นักเรียน!D48="","",นักเรียน!D48)</f>
        <v/>
      </c>
      <c r="E49" s="281" t="str">
        <f>ครูประเมินนักเรียน!BM52</f>
        <v/>
      </c>
      <c r="F49" s="281" t="str">
        <f>นักเรียนประเมินตนเอง!DI49</f>
        <v/>
      </c>
      <c r="G49" s="281" t="str">
        <f t="shared" si="2"/>
        <v/>
      </c>
      <c r="H49" s="171" t="str">
        <f t="shared" si="0"/>
        <v/>
      </c>
      <c r="I49" s="171" t="str">
        <f t="shared" si="1"/>
        <v/>
      </c>
      <c r="J49" s="177"/>
      <c r="K49" s="177"/>
      <c r="L49" s="177"/>
      <c r="M49" s="177"/>
      <c r="N49" s="177"/>
      <c r="O49" s="177"/>
      <c r="P49" s="177"/>
    </row>
    <row r="50" spans="2:16" s="4" customFormat="1" ht="15.75" customHeight="1">
      <c r="B50" s="2">
        <v>44</v>
      </c>
      <c r="C50" s="38" t="str">
        <f>IF(นักเรียน!C49="","",นักเรียน!C49)</f>
        <v/>
      </c>
      <c r="D50" s="189" t="str">
        <f>IF(นักเรียน!D49="","",นักเรียน!D49)</f>
        <v/>
      </c>
      <c r="E50" s="281" t="str">
        <f>ครูประเมินนักเรียน!BM53</f>
        <v/>
      </c>
      <c r="F50" s="281" t="str">
        <f>นักเรียนประเมินตนเอง!DI50</f>
        <v/>
      </c>
      <c r="G50" s="281" t="str">
        <f t="shared" si="2"/>
        <v/>
      </c>
      <c r="H50" s="171" t="str">
        <f t="shared" si="0"/>
        <v/>
      </c>
      <c r="I50" s="171" t="str">
        <f t="shared" si="1"/>
        <v/>
      </c>
      <c r="J50" s="177"/>
      <c r="K50" s="177"/>
      <c r="L50" s="177"/>
      <c r="M50" s="177"/>
      <c r="N50" s="177"/>
      <c r="O50" s="177"/>
      <c r="P50" s="177"/>
    </row>
    <row r="51" spans="2:16" s="4" customFormat="1" ht="15.75" customHeight="1">
      <c r="B51" s="2">
        <v>45</v>
      </c>
      <c r="C51" s="38" t="str">
        <f>IF(นักเรียน!C50="","",นักเรียน!C50)</f>
        <v/>
      </c>
      <c r="D51" s="189" t="str">
        <f>IF(นักเรียน!D50="","",นักเรียน!D50)</f>
        <v/>
      </c>
      <c r="E51" s="281" t="str">
        <f>ครูประเมินนักเรียน!BM54</f>
        <v/>
      </c>
      <c r="F51" s="281" t="str">
        <f>นักเรียนประเมินตนเอง!DI51</f>
        <v/>
      </c>
      <c r="G51" s="281" t="str">
        <f t="shared" si="2"/>
        <v/>
      </c>
      <c r="H51" s="171" t="str">
        <f t="shared" si="0"/>
        <v/>
      </c>
      <c r="I51" s="171" t="str">
        <f t="shared" si="1"/>
        <v/>
      </c>
      <c r="J51" s="177"/>
      <c r="K51" s="177"/>
      <c r="L51" s="177"/>
      <c r="M51" s="177"/>
      <c r="N51" s="177"/>
      <c r="O51" s="177"/>
      <c r="P51" s="177"/>
    </row>
    <row r="52" spans="2:16" s="163" customFormat="1" ht="15.75" customHeight="1">
      <c r="J52" s="177"/>
      <c r="K52" s="177"/>
      <c r="L52" s="177"/>
      <c r="M52" s="177"/>
      <c r="N52" s="177"/>
      <c r="O52" s="177"/>
      <c r="P52" s="177"/>
    </row>
    <row r="53" spans="2:16" s="164" customFormat="1">
      <c r="G53" s="279"/>
      <c r="J53" s="175"/>
      <c r="K53" s="175"/>
      <c r="L53" s="175"/>
      <c r="M53" s="175"/>
      <c r="N53" s="175"/>
      <c r="O53" s="175"/>
      <c r="P53" s="175"/>
    </row>
    <row r="54" spans="2:16" s="164" customFormat="1">
      <c r="G54" s="279"/>
      <c r="J54" s="175"/>
      <c r="K54" s="175"/>
      <c r="L54" s="175"/>
      <c r="M54" s="175"/>
      <c r="N54" s="175"/>
      <c r="O54" s="175"/>
      <c r="P54" s="175"/>
    </row>
    <row r="55" spans="2:16" s="164" customFormat="1">
      <c r="G55" s="279"/>
      <c r="J55" s="175"/>
      <c r="K55" s="175"/>
      <c r="L55" s="175"/>
      <c r="M55" s="175"/>
      <c r="N55" s="175"/>
      <c r="O55" s="175"/>
      <c r="P55" s="175"/>
    </row>
    <row r="56" spans="2:16" s="164" customFormat="1">
      <c r="G56" s="279"/>
      <c r="J56" s="175"/>
      <c r="K56" s="175"/>
      <c r="L56" s="175"/>
      <c r="M56" s="175"/>
      <c r="N56" s="175"/>
      <c r="O56" s="175"/>
      <c r="P56" s="175"/>
    </row>
    <row r="57" spans="2:16" s="164" customFormat="1">
      <c r="G57" s="279"/>
      <c r="J57" s="175"/>
      <c r="K57" s="175"/>
      <c r="L57" s="175"/>
      <c r="M57" s="175"/>
      <c r="N57" s="175"/>
      <c r="O57" s="175"/>
      <c r="P57" s="175"/>
    </row>
    <row r="58" spans="2:16" s="164" customFormat="1">
      <c r="G58" s="279"/>
      <c r="J58" s="175"/>
      <c r="K58" s="175"/>
      <c r="L58" s="175"/>
      <c r="M58" s="175"/>
      <c r="N58" s="175"/>
      <c r="O58" s="175"/>
      <c r="P58" s="175"/>
    </row>
    <row r="59" spans="2:16" s="164" customFormat="1">
      <c r="G59" s="279"/>
      <c r="J59" s="175"/>
      <c r="K59" s="175"/>
      <c r="L59" s="175"/>
      <c r="M59" s="175"/>
      <c r="N59" s="175"/>
      <c r="O59" s="175"/>
      <c r="P59" s="175"/>
    </row>
    <row r="60" spans="2:16" s="164" customFormat="1">
      <c r="G60" s="279"/>
      <c r="J60" s="175"/>
      <c r="K60" s="175"/>
      <c r="L60" s="175"/>
      <c r="M60" s="175"/>
      <c r="N60" s="175"/>
      <c r="O60" s="175"/>
      <c r="P60" s="175"/>
    </row>
    <row r="61" spans="2:16" s="164" customFormat="1">
      <c r="G61" s="279"/>
      <c r="J61" s="175"/>
      <c r="K61" s="175"/>
      <c r="L61" s="175"/>
      <c r="M61" s="175"/>
      <c r="N61" s="175"/>
      <c r="O61" s="175"/>
      <c r="P61" s="175"/>
    </row>
    <row r="62" spans="2:16" s="164" customFormat="1">
      <c r="G62" s="279"/>
      <c r="J62" s="175"/>
      <c r="K62" s="175"/>
      <c r="L62" s="175"/>
      <c r="M62" s="175"/>
      <c r="N62" s="175"/>
      <c r="O62" s="175"/>
      <c r="P62" s="175"/>
    </row>
    <row r="63" spans="2:16" s="164" customFormat="1">
      <c r="G63" s="279"/>
      <c r="J63" s="175"/>
      <c r="K63" s="175"/>
      <c r="L63" s="175"/>
      <c r="M63" s="175"/>
      <c r="N63" s="175"/>
      <c r="O63" s="175"/>
      <c r="P63" s="175"/>
    </row>
    <row r="64" spans="2:16" s="164" customFormat="1">
      <c r="G64" s="279"/>
      <c r="J64" s="175"/>
      <c r="K64" s="175"/>
      <c r="L64" s="175"/>
      <c r="M64" s="175"/>
      <c r="N64" s="175"/>
      <c r="O64" s="175"/>
      <c r="P64" s="175"/>
    </row>
    <row r="65" spans="7:16" s="164" customFormat="1">
      <c r="G65" s="279"/>
      <c r="J65" s="175"/>
      <c r="K65" s="175"/>
      <c r="L65" s="175"/>
      <c r="M65" s="175"/>
      <c r="N65" s="175"/>
      <c r="O65" s="175"/>
      <c r="P65" s="175"/>
    </row>
    <row r="66" spans="7:16" s="164" customFormat="1">
      <c r="G66" s="279"/>
      <c r="J66" s="175"/>
      <c r="K66" s="175"/>
      <c r="L66" s="175"/>
      <c r="M66" s="175"/>
      <c r="N66" s="175"/>
      <c r="O66" s="175"/>
      <c r="P66" s="175"/>
    </row>
    <row r="67" spans="7:16" s="164" customFormat="1">
      <c r="G67" s="279"/>
      <c r="J67" s="175"/>
      <c r="K67" s="175"/>
      <c r="L67" s="175"/>
      <c r="M67" s="175"/>
      <c r="N67" s="175"/>
      <c r="O67" s="175"/>
      <c r="P67" s="175"/>
    </row>
    <row r="68" spans="7:16" s="164" customFormat="1">
      <c r="G68" s="279"/>
      <c r="J68" s="175"/>
      <c r="K68" s="175"/>
      <c r="L68" s="175"/>
      <c r="M68" s="175"/>
      <c r="N68" s="175"/>
      <c r="O68" s="175"/>
      <c r="P68" s="175"/>
    </row>
    <row r="69" spans="7:16" s="164" customFormat="1">
      <c r="G69" s="279"/>
      <c r="J69" s="175"/>
      <c r="K69" s="175"/>
      <c r="L69" s="175"/>
      <c r="M69" s="175"/>
      <c r="N69" s="175"/>
      <c r="O69" s="175"/>
      <c r="P69" s="175"/>
    </row>
    <row r="70" spans="7:16" s="164" customFormat="1">
      <c r="G70" s="279"/>
      <c r="J70" s="175"/>
      <c r="K70" s="175"/>
      <c r="L70" s="175"/>
      <c r="M70" s="175"/>
      <c r="N70" s="175"/>
      <c r="O70" s="175"/>
      <c r="P70" s="175"/>
    </row>
    <row r="71" spans="7:16" s="164" customFormat="1">
      <c r="G71" s="279"/>
      <c r="J71" s="175"/>
      <c r="K71" s="175"/>
      <c r="L71" s="175"/>
      <c r="M71" s="175"/>
      <c r="N71" s="175"/>
      <c r="O71" s="175"/>
      <c r="P71" s="175"/>
    </row>
    <row r="72" spans="7:16" s="164" customFormat="1">
      <c r="G72" s="279"/>
      <c r="J72" s="175"/>
      <c r="K72" s="175"/>
      <c r="L72" s="175"/>
      <c r="M72" s="175"/>
      <c r="N72" s="175"/>
      <c r="O72" s="175"/>
      <c r="P72" s="175"/>
    </row>
    <row r="73" spans="7:16" s="164" customFormat="1">
      <c r="G73" s="279"/>
      <c r="J73" s="175"/>
      <c r="K73" s="175"/>
      <c r="L73" s="175"/>
      <c r="M73" s="175"/>
      <c r="N73" s="175"/>
      <c r="O73" s="175"/>
      <c r="P73" s="175"/>
    </row>
    <row r="74" spans="7:16" s="164" customFormat="1">
      <c r="G74" s="279"/>
      <c r="J74" s="175"/>
      <c r="K74" s="175"/>
      <c r="L74" s="175"/>
      <c r="M74" s="175"/>
      <c r="N74" s="175"/>
      <c r="O74" s="175"/>
      <c r="P74" s="175"/>
    </row>
    <row r="75" spans="7:16" s="164" customFormat="1">
      <c r="G75" s="279"/>
      <c r="J75" s="175"/>
      <c r="K75" s="175"/>
      <c r="L75" s="175"/>
      <c r="M75" s="175"/>
      <c r="N75" s="175"/>
      <c r="O75" s="175"/>
      <c r="P75" s="175"/>
    </row>
    <row r="76" spans="7:16" s="164" customFormat="1">
      <c r="G76" s="279"/>
      <c r="J76" s="175"/>
      <c r="K76" s="175"/>
      <c r="L76" s="175"/>
      <c r="M76" s="175"/>
      <c r="N76" s="175"/>
      <c r="O76" s="175"/>
      <c r="P76" s="175"/>
    </row>
    <row r="77" spans="7:16" s="164" customFormat="1">
      <c r="G77" s="279"/>
      <c r="J77" s="175"/>
      <c r="K77" s="175"/>
      <c r="L77" s="175"/>
      <c r="M77" s="175"/>
      <c r="N77" s="175"/>
      <c r="O77" s="175"/>
      <c r="P77" s="175"/>
    </row>
  </sheetData>
  <sheetProtection password="CF03" sheet="1" objects="1" scenarios="1"/>
  <mergeCells count="15">
    <mergeCell ref="K14:O15"/>
    <mergeCell ref="K16:M16"/>
    <mergeCell ref="K4:O5"/>
    <mergeCell ref="E5:E6"/>
    <mergeCell ref="F5:F6"/>
    <mergeCell ref="G5:G6"/>
    <mergeCell ref="H5:H6"/>
    <mergeCell ref="I5:I6"/>
    <mergeCell ref="K6:M6"/>
    <mergeCell ref="D1:I1"/>
    <mergeCell ref="E2:I2"/>
    <mergeCell ref="B4:B6"/>
    <mergeCell ref="C4:C6"/>
    <mergeCell ref="D4:D6"/>
    <mergeCell ref="E4:I4"/>
  </mergeCell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r:id="rId1"/>
</worksheet>
</file>

<file path=xl/worksheets/sheet11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P77"/>
  <sheetViews>
    <sheetView showGridLines="0" showRowColHeaders="0" workbookViewId="0">
      <selection activeCell="J23" sqref="J23"/>
    </sheetView>
  </sheetViews>
  <sheetFormatPr defaultColWidth="23.28515625" defaultRowHeight="22.5"/>
  <cols>
    <col min="1" max="1" width="4.85546875" style="1" customWidth="1"/>
    <col min="2" max="2" width="4.140625" style="1" customWidth="1"/>
    <col min="3" max="3" width="9.85546875" style="1" customWidth="1"/>
    <col min="4" max="4" width="23.85546875" style="1" customWidth="1"/>
    <col min="5" max="5" width="11.42578125" style="1" customWidth="1"/>
    <col min="6" max="6" width="13.42578125" style="1" customWidth="1"/>
    <col min="7" max="7" width="10.85546875" style="280" customWidth="1"/>
    <col min="8" max="8" width="12.140625" style="1" customWidth="1"/>
    <col min="9" max="9" width="13.140625" style="1" customWidth="1"/>
    <col min="10" max="10" width="11.7109375" style="175" customWidth="1"/>
    <col min="11" max="13" width="8.28515625" style="175" customWidth="1"/>
    <col min="14" max="15" width="14.42578125" style="175" customWidth="1"/>
    <col min="16" max="16" width="23.28515625" style="175"/>
    <col min="17" max="16384" width="23.28515625" style="1"/>
  </cols>
  <sheetData>
    <row r="1" spans="2:16" s="6" customFormat="1" ht="19.5" customHeight="1">
      <c r="B1" s="36"/>
      <c r="C1" s="36"/>
      <c r="D1" s="371" t="s">
        <v>46</v>
      </c>
      <c r="E1" s="371"/>
      <c r="F1" s="371"/>
      <c r="G1" s="371"/>
      <c r="H1" s="371"/>
      <c r="I1" s="371"/>
      <c r="J1" s="154"/>
      <c r="K1" s="154"/>
      <c r="L1" s="154"/>
      <c r="M1" s="154"/>
      <c r="N1" s="154"/>
      <c r="O1" s="154"/>
      <c r="P1" s="154"/>
    </row>
    <row r="2" spans="2:16" s="6" customFormat="1" ht="19.5" customHeight="1">
      <c r="B2" s="36"/>
      <c r="C2" s="36"/>
      <c r="D2" s="36"/>
      <c r="E2" s="49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F2" s="492"/>
      <c r="G2" s="492"/>
      <c r="H2" s="492"/>
      <c r="I2" s="492"/>
      <c r="J2" s="154"/>
      <c r="K2" s="154"/>
      <c r="L2" s="154"/>
      <c r="M2" s="154"/>
      <c r="N2" s="154"/>
      <c r="O2" s="154"/>
      <c r="P2" s="154"/>
    </row>
    <row r="3" spans="2:16" s="30" customFormat="1" ht="7.5" customHeight="1">
      <c r="G3" s="278"/>
      <c r="J3" s="154"/>
      <c r="K3" s="154"/>
      <c r="L3" s="154"/>
      <c r="M3" s="154"/>
      <c r="N3" s="154"/>
      <c r="O3" s="154"/>
      <c r="P3" s="154"/>
    </row>
    <row r="4" spans="2:16" s="30" customFormat="1" ht="21" customHeight="1">
      <c r="B4" s="490" t="s">
        <v>0</v>
      </c>
      <c r="C4" s="491" t="str">
        <f>สรุปผลสมรรถนะ!C4</f>
        <v>เลขประจำตัวนักเรียน</v>
      </c>
      <c r="D4" s="490" t="s">
        <v>1</v>
      </c>
      <c r="E4" s="493" t="s">
        <v>215</v>
      </c>
      <c r="F4" s="493"/>
      <c r="G4" s="493"/>
      <c r="H4" s="493"/>
      <c r="I4" s="493"/>
      <c r="J4" s="154"/>
      <c r="K4" s="485" t="s">
        <v>295</v>
      </c>
      <c r="L4" s="485"/>
      <c r="M4" s="485"/>
      <c r="N4" s="485"/>
      <c r="O4" s="485"/>
      <c r="P4" s="154"/>
    </row>
    <row r="5" spans="2:16" ht="15.75" customHeight="1">
      <c r="B5" s="490"/>
      <c r="C5" s="491"/>
      <c r="D5" s="490"/>
      <c r="E5" s="494" t="s">
        <v>318</v>
      </c>
      <c r="F5" s="494" t="s">
        <v>320</v>
      </c>
      <c r="G5" s="496" t="s">
        <v>319</v>
      </c>
      <c r="H5" s="496" t="s">
        <v>322</v>
      </c>
      <c r="I5" s="496" t="s">
        <v>2</v>
      </c>
      <c r="K5" s="486"/>
      <c r="L5" s="486"/>
      <c r="M5" s="486"/>
      <c r="N5" s="486"/>
      <c r="O5" s="486"/>
    </row>
    <row r="6" spans="2:16" ht="15.75" customHeight="1">
      <c r="B6" s="490"/>
      <c r="C6" s="491"/>
      <c r="D6" s="490"/>
      <c r="E6" s="495"/>
      <c r="F6" s="495"/>
      <c r="G6" s="496"/>
      <c r="H6" s="496"/>
      <c r="I6" s="496"/>
      <c r="K6" s="487" t="s">
        <v>268</v>
      </c>
      <c r="L6" s="488"/>
      <c r="M6" s="489"/>
      <c r="N6" s="226" t="s">
        <v>2</v>
      </c>
      <c r="O6" s="226" t="s">
        <v>270</v>
      </c>
    </row>
    <row r="7" spans="2:16" s="3" customFormat="1" ht="15.75" customHeight="1">
      <c r="B7" s="2">
        <v>1</v>
      </c>
      <c r="C7" s="38">
        <f>IF(นักเรียน!C6="","",นักเรียน!C6)</f>
        <v>5163</v>
      </c>
      <c r="D7" s="189" t="str">
        <f>IF(นักเรียน!D6="","",นักเรียน!D6)</f>
        <v>เด็กชายจีรวัฒน์  โพธิ์ศรี</v>
      </c>
      <c r="E7" s="281">
        <f>ครูประเมินนักเรียน!BO10</f>
        <v>79.17</v>
      </c>
      <c r="F7" s="281">
        <f>นักเรียนประเมินตนเอง!DN7</f>
        <v>74.17</v>
      </c>
      <c r="G7" s="281">
        <f>IF(OR(E7="",F7=""),"",ROUND(AVERAGE(E7,F7),2))</f>
        <v>76.67</v>
      </c>
      <c r="H7" s="171">
        <f t="shared" ref="H7:H51" si="0">IF(G7="","",VLOOKUP(G7,gradeforcomp,4,TRUE))</f>
        <v>2</v>
      </c>
      <c r="I7" s="171" t="str">
        <f t="shared" ref="I7:I51" si="1">IF(G7="","",VLOOKUP(G7,gradeforcomp,5,TRUE))</f>
        <v>ดีมาก</v>
      </c>
      <c r="J7" s="176"/>
      <c r="K7" s="236">
        <f>IF(เกณฑ์!B6="","",เกณฑ์!B6)</f>
        <v>0</v>
      </c>
      <c r="L7" s="236" t="str">
        <f>IF(เกณฑ์!C6="","",เกณฑ์!C6)</f>
        <v xml:space="preserve"> -</v>
      </c>
      <c r="M7" s="236">
        <f>IF(เกณฑ์!D6="","",เกณฑ์!D6)</f>
        <v>39</v>
      </c>
      <c r="N7" s="236">
        <f>IF(เกณฑ์!E6="","",เกณฑ์!E6)</f>
        <v>0</v>
      </c>
      <c r="O7" s="236" t="str">
        <f>IF(เกณฑ์!F6="","",เกณฑ์!F6)</f>
        <v>ปรับปรุง</v>
      </c>
      <c r="P7" s="176"/>
    </row>
    <row r="8" spans="2:16" s="3" customFormat="1" ht="15.75" customHeight="1">
      <c r="B8" s="2">
        <v>2</v>
      </c>
      <c r="C8" s="38">
        <f>IF(นักเรียน!C7="","",นักเรียน!C7)</f>
        <v>5168</v>
      </c>
      <c r="D8" s="189" t="str">
        <f>IF(นักเรียน!D7="","",นักเรียน!D7)</f>
        <v>เด็กชายวันชัย  แก้วดอนลี</v>
      </c>
      <c r="E8" s="281">
        <f>ครูประเมินนักเรียน!BO11</f>
        <v>100</v>
      </c>
      <c r="F8" s="281">
        <f>นักเรียนประเมินตนเอง!DN8</f>
        <v>67.5</v>
      </c>
      <c r="G8" s="281">
        <f t="shared" ref="G8:G51" si="2">IF(OR(E8="",F8=""),"",ROUND(AVERAGE(E8,F8),2))</f>
        <v>83.75</v>
      </c>
      <c r="H8" s="171">
        <f t="shared" si="0"/>
        <v>2</v>
      </c>
      <c r="I8" s="171" t="str">
        <f t="shared" si="1"/>
        <v>ดีมาก</v>
      </c>
      <c r="J8" s="176"/>
      <c r="K8" s="236">
        <f>IF(เกณฑ์!B7="","",เกณฑ์!B7)</f>
        <v>40</v>
      </c>
      <c r="L8" s="236" t="str">
        <f>IF(เกณฑ์!C7="","",เกณฑ์!C7)</f>
        <v xml:space="preserve"> -</v>
      </c>
      <c r="M8" s="236">
        <f>IF(เกณฑ์!D7="","",เกณฑ์!D7)</f>
        <v>74</v>
      </c>
      <c r="N8" s="236">
        <f>IF(เกณฑ์!E7="","",เกณฑ์!E7)</f>
        <v>1</v>
      </c>
      <c r="O8" s="236" t="str">
        <f>IF(เกณฑ์!F7="","",เกณฑ์!F7)</f>
        <v>ดี</v>
      </c>
      <c r="P8" s="176"/>
    </row>
    <row r="9" spans="2:16" s="3" customFormat="1" ht="15.75" customHeight="1">
      <c r="B9" s="2">
        <v>3</v>
      </c>
      <c r="C9" s="38">
        <f>IF(นักเรียน!C8="","",นักเรียน!C8)</f>
        <v>5169</v>
      </c>
      <c r="D9" s="189" t="str">
        <f>IF(นักเรียน!D8="","",นักเรียน!D8)</f>
        <v>เด็กชายเกียรติดำรงค์  ปึงเจริญปัญญา</v>
      </c>
      <c r="E9" s="281">
        <f>ครูประเมินนักเรียน!BO12</f>
        <v>79.17</v>
      </c>
      <c r="F9" s="281">
        <f>นักเรียนประเมินตนเอง!DN9</f>
        <v>81.67</v>
      </c>
      <c r="G9" s="281">
        <f t="shared" si="2"/>
        <v>80.42</v>
      </c>
      <c r="H9" s="171">
        <f t="shared" si="0"/>
        <v>2</v>
      </c>
      <c r="I9" s="171" t="str">
        <f t="shared" si="1"/>
        <v>ดีมาก</v>
      </c>
      <c r="J9" s="176"/>
      <c r="K9" s="236">
        <f>IF(เกณฑ์!B8="","",เกณฑ์!B8)</f>
        <v>75</v>
      </c>
      <c r="L9" s="236" t="str">
        <f>IF(เกณฑ์!C8="","",เกณฑ์!C8)</f>
        <v xml:space="preserve"> -</v>
      </c>
      <c r="M9" s="236">
        <f>IF(เกณฑ์!D8="","",เกณฑ์!D8)</f>
        <v>100</v>
      </c>
      <c r="N9" s="236">
        <f>IF(เกณฑ์!E8="","",เกณฑ์!E8)</f>
        <v>2</v>
      </c>
      <c r="O9" s="236" t="str">
        <f>IF(เกณฑ์!F8="","",เกณฑ์!F8)</f>
        <v>ดีมาก</v>
      </c>
      <c r="P9" s="176"/>
    </row>
    <row r="10" spans="2:16" s="3" customFormat="1" ht="15.75" customHeight="1">
      <c r="B10" s="2">
        <v>4</v>
      </c>
      <c r="C10" s="38">
        <f>IF(นักเรียน!C9="","",นักเรียน!C9)</f>
        <v>5170</v>
      </c>
      <c r="D10" s="189" t="str">
        <f>IF(นักเรียน!D9="","",นักเรียน!D9)</f>
        <v>เด็กชายสิปปนนท์  เชิดรุ่งเรือง</v>
      </c>
      <c r="E10" s="281" t="str">
        <f>ครูประเมินนักเรียน!BO13</f>
        <v/>
      </c>
      <c r="F10" s="281" t="str">
        <f>นักเรียนประเมินตนเอง!DN10</f>
        <v/>
      </c>
      <c r="G10" s="281" t="str">
        <f t="shared" si="2"/>
        <v/>
      </c>
      <c r="H10" s="171" t="str">
        <f t="shared" si="0"/>
        <v/>
      </c>
      <c r="I10" s="171" t="str">
        <f t="shared" si="1"/>
        <v/>
      </c>
      <c r="J10" s="176"/>
      <c r="K10" s="236" t="str">
        <f>IF(เกณฑ์!B9="","",เกณฑ์!B9)</f>
        <v/>
      </c>
      <c r="L10" s="236" t="str">
        <f>IF(เกณฑ์!C9="","",เกณฑ์!C9)</f>
        <v/>
      </c>
      <c r="M10" s="236" t="str">
        <f>IF(เกณฑ์!D9="","",เกณฑ์!D9)</f>
        <v/>
      </c>
      <c r="N10" s="236">
        <f>IF(เกณฑ์!E9="","",เกณฑ์!E9)</f>
        <v>3</v>
      </c>
      <c r="O10" s="236" t="str">
        <f>IF(เกณฑ์!F9="","",เกณฑ์!F9)</f>
        <v/>
      </c>
      <c r="P10" s="176"/>
    </row>
    <row r="11" spans="2:16" s="3" customFormat="1" ht="15.75" customHeight="1">
      <c r="B11" s="2">
        <v>5</v>
      </c>
      <c r="C11" s="38">
        <f>IF(นักเรียน!C10="","",นักเรียน!C10)</f>
        <v>5172</v>
      </c>
      <c r="D11" s="189" t="str">
        <f>IF(นักเรียน!D10="","",นักเรียน!D10)</f>
        <v>เด็กชายทักษิณ  สืบเพ็ง</v>
      </c>
      <c r="E11" s="281" t="str">
        <f>ครูประเมินนักเรียน!BO14</f>
        <v/>
      </c>
      <c r="F11" s="281" t="str">
        <f>นักเรียนประเมินตนเอง!DN11</f>
        <v/>
      </c>
      <c r="G11" s="281" t="str">
        <f t="shared" si="2"/>
        <v/>
      </c>
      <c r="H11" s="171" t="str">
        <f t="shared" si="0"/>
        <v/>
      </c>
      <c r="I11" s="171" t="str">
        <f t="shared" si="1"/>
        <v/>
      </c>
      <c r="J11" s="176"/>
      <c r="K11" s="178"/>
      <c r="L11" s="178"/>
      <c r="M11" s="178"/>
      <c r="N11" s="178"/>
      <c r="O11" s="178"/>
      <c r="P11" s="176"/>
    </row>
    <row r="12" spans="2:16" s="3" customFormat="1" ht="15.75" customHeight="1">
      <c r="B12" s="2">
        <v>6</v>
      </c>
      <c r="C12" s="38">
        <f>IF(นักเรียน!C11="","",นักเรียน!C11)</f>
        <v>5194</v>
      </c>
      <c r="D12" s="189" t="str">
        <f>IF(นักเรียน!D11="","",นักเรียน!D11)</f>
        <v>เด็กชายพงศ์พิสุทธิ์  จินดา</v>
      </c>
      <c r="E12" s="281" t="str">
        <f>ครูประเมินนักเรียน!BO15</f>
        <v/>
      </c>
      <c r="F12" s="281" t="str">
        <f>นักเรียนประเมินตนเอง!DN12</f>
        <v/>
      </c>
      <c r="G12" s="281" t="str">
        <f t="shared" si="2"/>
        <v/>
      </c>
      <c r="H12" s="171" t="str">
        <f t="shared" si="0"/>
        <v/>
      </c>
      <c r="I12" s="171" t="str">
        <f t="shared" si="1"/>
        <v/>
      </c>
      <c r="J12" s="176"/>
      <c r="K12" s="176"/>
      <c r="L12" s="176"/>
      <c r="M12" s="176"/>
      <c r="N12" s="176"/>
      <c r="O12" s="176"/>
      <c r="P12" s="176"/>
    </row>
    <row r="13" spans="2:16" s="3" customFormat="1" ht="15.75" customHeight="1">
      <c r="B13" s="2">
        <v>7</v>
      </c>
      <c r="C13" s="38">
        <f>IF(นักเรียน!C12="","",นักเรียน!C12)</f>
        <v>5599</v>
      </c>
      <c r="D13" s="189" t="str">
        <f>IF(นักเรียน!D12="","",นักเรียน!D12)</f>
        <v>เด็กชายอนุสรณ์  หาญสุด</v>
      </c>
      <c r="E13" s="281" t="str">
        <f>ครูประเมินนักเรียน!BO16</f>
        <v/>
      </c>
      <c r="F13" s="281" t="str">
        <f>นักเรียนประเมินตนเอง!DN13</f>
        <v/>
      </c>
      <c r="G13" s="281" t="str">
        <f t="shared" si="2"/>
        <v/>
      </c>
      <c r="H13" s="171" t="str">
        <f t="shared" si="0"/>
        <v/>
      </c>
      <c r="I13" s="171" t="str">
        <f t="shared" si="1"/>
        <v/>
      </c>
      <c r="J13" s="176"/>
      <c r="K13" s="176"/>
      <c r="L13" s="176"/>
      <c r="M13" s="176"/>
      <c r="N13" s="176"/>
      <c r="O13" s="176"/>
      <c r="P13" s="176"/>
    </row>
    <row r="14" spans="2:16" s="3" customFormat="1" ht="15.75" customHeight="1">
      <c r="B14" s="2">
        <v>8</v>
      </c>
      <c r="C14" s="38">
        <f>IF(นักเรียน!C13="","",นักเรียน!C13)</f>
        <v>5600</v>
      </c>
      <c r="D14" s="189" t="str">
        <f>IF(นักเรียน!D13="","",นักเรียน!D13)</f>
        <v>เด็กชายอนุศักดิ์  หาญสุด</v>
      </c>
      <c r="E14" s="281" t="str">
        <f>ครูประเมินนักเรียน!BO17</f>
        <v/>
      </c>
      <c r="F14" s="281" t="str">
        <f>นักเรียนประเมินตนเอง!DN14</f>
        <v/>
      </c>
      <c r="G14" s="281" t="str">
        <f t="shared" si="2"/>
        <v/>
      </c>
      <c r="H14" s="171" t="str">
        <f t="shared" si="0"/>
        <v/>
      </c>
      <c r="I14" s="171" t="str">
        <f t="shared" si="1"/>
        <v/>
      </c>
      <c r="J14" s="176"/>
      <c r="K14" s="485" t="s">
        <v>296</v>
      </c>
      <c r="L14" s="485"/>
      <c r="M14" s="485"/>
      <c r="N14" s="485"/>
      <c r="O14" s="485"/>
      <c r="P14" s="176"/>
    </row>
    <row r="15" spans="2:16" s="3" customFormat="1" ht="15.75" customHeight="1">
      <c r="B15" s="2">
        <v>9</v>
      </c>
      <c r="C15" s="38">
        <f>IF(นักเรียน!C14="","",นักเรียน!C14)</f>
        <v>5174</v>
      </c>
      <c r="D15" s="189" t="str">
        <f>IF(นักเรียน!D14="","",นักเรียน!D14)</f>
        <v>เด็กหญิงกาญจนา  ตรีเมฆ</v>
      </c>
      <c r="E15" s="281" t="str">
        <f>ครูประเมินนักเรียน!BO18</f>
        <v/>
      </c>
      <c r="F15" s="281" t="str">
        <f>นักเรียนประเมินตนเอง!DN15</f>
        <v/>
      </c>
      <c r="G15" s="281" t="str">
        <f t="shared" si="2"/>
        <v/>
      </c>
      <c r="H15" s="171" t="str">
        <f t="shared" si="0"/>
        <v/>
      </c>
      <c r="I15" s="171" t="str">
        <f t="shared" si="1"/>
        <v/>
      </c>
      <c r="J15" s="176"/>
      <c r="K15" s="486"/>
      <c r="L15" s="486"/>
      <c r="M15" s="486"/>
      <c r="N15" s="486"/>
      <c r="O15" s="486"/>
      <c r="P15" s="176"/>
    </row>
    <row r="16" spans="2:16" s="3" customFormat="1" ht="15.75" customHeight="1">
      <c r="B16" s="2">
        <v>10</v>
      </c>
      <c r="C16" s="38">
        <f>IF(นักเรียน!C15="","",นักเรียน!C15)</f>
        <v>5178</v>
      </c>
      <c r="D16" s="189" t="str">
        <f>IF(นักเรียน!D15="","",นักเรียน!D15)</f>
        <v>เด็กหญิงศิริรัตน์  เรศร์คงธนวัฒน์</v>
      </c>
      <c r="E16" s="281" t="str">
        <f>ครูประเมินนักเรียน!BO19</f>
        <v/>
      </c>
      <c r="F16" s="281" t="str">
        <f>นักเรียนประเมินตนเอง!DN16</f>
        <v/>
      </c>
      <c r="G16" s="281" t="str">
        <f t="shared" si="2"/>
        <v/>
      </c>
      <c r="H16" s="171" t="str">
        <f t="shared" si="0"/>
        <v/>
      </c>
      <c r="I16" s="171" t="str">
        <f t="shared" si="1"/>
        <v/>
      </c>
      <c r="J16" s="176"/>
      <c r="K16" s="487" t="s">
        <v>268</v>
      </c>
      <c r="L16" s="488"/>
      <c r="M16" s="489"/>
      <c r="N16" s="226" t="s">
        <v>2</v>
      </c>
      <c r="O16" s="226" t="s">
        <v>270</v>
      </c>
      <c r="P16" s="176"/>
    </row>
    <row r="17" spans="2:16" s="3" customFormat="1" ht="15.75" customHeight="1">
      <c r="B17" s="2">
        <v>11</v>
      </c>
      <c r="C17" s="38">
        <f>IF(นักเรียน!C16="","",นักเรียน!C16)</f>
        <v>5179</v>
      </c>
      <c r="D17" s="189" t="str">
        <f>IF(นักเรียน!D16="","",นักเรียน!D16)</f>
        <v>เด็กหญิงวัชรี  เรือนเพชร</v>
      </c>
      <c r="E17" s="281" t="str">
        <f>ครูประเมินนักเรียน!BO20</f>
        <v/>
      </c>
      <c r="F17" s="281" t="str">
        <f>นักเรียนประเมินตนเอง!DN17</f>
        <v/>
      </c>
      <c r="G17" s="281" t="str">
        <f t="shared" si="2"/>
        <v/>
      </c>
      <c r="H17" s="171" t="str">
        <f t="shared" si="0"/>
        <v/>
      </c>
      <c r="I17" s="171" t="str">
        <f t="shared" si="1"/>
        <v/>
      </c>
      <c r="J17" s="176"/>
      <c r="K17" s="236">
        <f>IF(เกณฑ์!B14="","",เกณฑ์!B14)</f>
        <v>0</v>
      </c>
      <c r="L17" s="236" t="str">
        <f>IF(เกณฑ์!C14="","",เกณฑ์!C14)</f>
        <v xml:space="preserve"> -</v>
      </c>
      <c r="M17" s="236">
        <f>IF(เกณฑ์!D14="","",เกณฑ์!D14)</f>
        <v>39</v>
      </c>
      <c r="N17" s="236">
        <f>IF(เกณฑ์!E14="","",เกณฑ์!E14)</f>
        <v>0</v>
      </c>
      <c r="O17" s="236" t="str">
        <f>IF(เกณฑ์!F14="","",เกณฑ์!F14)</f>
        <v>ปรับปรุง</v>
      </c>
      <c r="P17" s="176"/>
    </row>
    <row r="18" spans="2:16" s="3" customFormat="1" ht="15.75" customHeight="1">
      <c r="B18" s="2">
        <v>12</v>
      </c>
      <c r="C18" s="38">
        <f>IF(นักเรียน!C17="","",นักเรียน!C17)</f>
        <v>5183</v>
      </c>
      <c r="D18" s="189" t="str">
        <f>IF(นักเรียน!D17="","",นักเรียน!D17)</f>
        <v>เด็กหญิงพัชรา  สนธิรักษ์</v>
      </c>
      <c r="E18" s="281" t="str">
        <f>ครูประเมินนักเรียน!BO21</f>
        <v/>
      </c>
      <c r="F18" s="281" t="str">
        <f>นักเรียนประเมินตนเอง!DN18</f>
        <v/>
      </c>
      <c r="G18" s="281" t="str">
        <f t="shared" si="2"/>
        <v/>
      </c>
      <c r="H18" s="171" t="str">
        <f t="shared" si="0"/>
        <v/>
      </c>
      <c r="I18" s="171" t="str">
        <f t="shared" si="1"/>
        <v/>
      </c>
      <c r="J18" s="176"/>
      <c r="K18" s="236">
        <f>IF(เกณฑ์!B15="","",เกณฑ์!B15)</f>
        <v>40</v>
      </c>
      <c r="L18" s="236" t="str">
        <f>IF(เกณฑ์!C15="","",เกณฑ์!C15)</f>
        <v xml:space="preserve"> -</v>
      </c>
      <c r="M18" s="236">
        <f>IF(เกณฑ์!D15="","",เกณฑ์!D15)</f>
        <v>74</v>
      </c>
      <c r="N18" s="236">
        <f>IF(เกณฑ์!E15="","",เกณฑ์!E15)</f>
        <v>1</v>
      </c>
      <c r="O18" s="236" t="str">
        <f>IF(เกณฑ์!F15="","",เกณฑ์!F15)</f>
        <v>พอใช้</v>
      </c>
      <c r="P18" s="176"/>
    </row>
    <row r="19" spans="2:16" s="3" customFormat="1" ht="15.75" customHeight="1">
      <c r="B19" s="2">
        <v>13</v>
      </c>
      <c r="C19" s="38">
        <f>IF(นักเรียน!C18="","",นักเรียน!C18)</f>
        <v>5185</v>
      </c>
      <c r="D19" s="189" t="str">
        <f>IF(นักเรียน!D18="","",นักเรียน!D18)</f>
        <v>เด็กหญิงกรรณิการ์  ต่างครบุรี</v>
      </c>
      <c r="E19" s="281" t="str">
        <f>ครูประเมินนักเรียน!BO22</f>
        <v/>
      </c>
      <c r="F19" s="281" t="str">
        <f>นักเรียนประเมินตนเอง!DN19</f>
        <v/>
      </c>
      <c r="G19" s="281" t="str">
        <f t="shared" si="2"/>
        <v/>
      </c>
      <c r="H19" s="171" t="str">
        <f t="shared" si="0"/>
        <v/>
      </c>
      <c r="I19" s="171" t="str">
        <f t="shared" si="1"/>
        <v/>
      </c>
      <c r="J19" s="176"/>
      <c r="K19" s="236">
        <f>IF(เกณฑ์!B16="","",เกณฑ์!B16)</f>
        <v>75</v>
      </c>
      <c r="L19" s="236" t="str">
        <f>IF(เกณฑ์!C16="","",เกณฑ์!C16)</f>
        <v xml:space="preserve"> -</v>
      </c>
      <c r="M19" s="236">
        <f>IF(เกณฑ์!D16="","",เกณฑ์!D16)</f>
        <v>89</v>
      </c>
      <c r="N19" s="236">
        <f>IF(เกณฑ์!E16="","",เกณฑ์!E16)</f>
        <v>2</v>
      </c>
      <c r="O19" s="236" t="str">
        <f>IF(เกณฑ์!F16="","",เกณฑ์!F16)</f>
        <v>ดี</v>
      </c>
      <c r="P19" s="176"/>
    </row>
    <row r="20" spans="2:16" s="3" customFormat="1" ht="15.75" customHeight="1">
      <c r="B20" s="2">
        <v>14</v>
      </c>
      <c r="C20" s="38">
        <f>IF(นักเรียน!C19="","",นักเรียน!C19)</f>
        <v>5279</v>
      </c>
      <c r="D20" s="189" t="str">
        <f>IF(นักเรียน!D19="","",นักเรียน!D19)</f>
        <v>เด็กหญิงจิราภรณ์  กลิ่นนางรอง</v>
      </c>
      <c r="E20" s="281" t="str">
        <f>ครูประเมินนักเรียน!BO23</f>
        <v/>
      </c>
      <c r="F20" s="281" t="str">
        <f>นักเรียนประเมินตนเอง!DN20</f>
        <v/>
      </c>
      <c r="G20" s="281" t="str">
        <f t="shared" si="2"/>
        <v/>
      </c>
      <c r="H20" s="171" t="str">
        <f t="shared" si="0"/>
        <v/>
      </c>
      <c r="I20" s="171" t="str">
        <f t="shared" si="1"/>
        <v/>
      </c>
      <c r="J20" s="176"/>
      <c r="K20" s="236">
        <f>IF(เกณฑ์!B17="","",เกณฑ์!B17)</f>
        <v>90</v>
      </c>
      <c r="L20" s="236" t="str">
        <f>IF(เกณฑ์!C17="","",เกณฑ์!C17)</f>
        <v xml:space="preserve"> -</v>
      </c>
      <c r="M20" s="236">
        <f>IF(เกณฑ์!D17="","",เกณฑ์!D17)</f>
        <v>100</v>
      </c>
      <c r="N20" s="236">
        <f>IF(เกณฑ์!E17="","",เกณฑ์!E17)</f>
        <v>3</v>
      </c>
      <c r="O20" s="236" t="str">
        <f>IF(เกณฑ์!F17="","",เกณฑ์!F17)</f>
        <v>ดีเยี่ยม</v>
      </c>
      <c r="P20" s="176"/>
    </row>
    <row r="21" spans="2:16" s="3" customFormat="1" ht="15.75" customHeight="1">
      <c r="B21" s="2">
        <v>15</v>
      </c>
      <c r="C21" s="38">
        <f>IF(นักเรียน!C20="","",นักเรียน!C20)</f>
        <v>5427</v>
      </c>
      <c r="D21" s="189" t="str">
        <f>IF(นักเรียน!D20="","",นักเรียน!D20)</f>
        <v>เด็กหญิงเบญจรัตน์  รอดนางรอง</v>
      </c>
      <c r="E21" s="281" t="str">
        <f>ครูประเมินนักเรียน!BO24</f>
        <v/>
      </c>
      <c r="F21" s="281" t="str">
        <f>นักเรียนประเมินตนเอง!DN21</f>
        <v/>
      </c>
      <c r="G21" s="281" t="str">
        <f t="shared" si="2"/>
        <v/>
      </c>
      <c r="H21" s="171" t="str">
        <f t="shared" si="0"/>
        <v/>
      </c>
      <c r="I21" s="171" t="str">
        <f t="shared" si="1"/>
        <v/>
      </c>
      <c r="J21" s="176"/>
      <c r="K21" s="176"/>
      <c r="L21" s="176"/>
      <c r="M21" s="176"/>
      <c r="N21" s="176"/>
      <c r="O21" s="176"/>
      <c r="P21" s="176"/>
    </row>
    <row r="22" spans="2:16" s="3" customFormat="1" ht="15.75" customHeight="1">
      <c r="B22" s="2">
        <v>16</v>
      </c>
      <c r="C22" s="38">
        <f>IF(นักเรียน!C21="","",นักเรียน!C21)</f>
        <v>5592</v>
      </c>
      <c r="D22" s="189" t="str">
        <f>IF(นักเรียน!D21="","",นักเรียน!D21)</f>
        <v>เด็กหญิงดวงนภา  เรียบกระโทก</v>
      </c>
      <c r="E22" s="281" t="str">
        <f>ครูประเมินนักเรียน!BO25</f>
        <v/>
      </c>
      <c r="F22" s="281" t="str">
        <f>นักเรียนประเมินตนเอง!DN22</f>
        <v/>
      </c>
      <c r="G22" s="281" t="str">
        <f t="shared" si="2"/>
        <v/>
      </c>
      <c r="H22" s="171" t="str">
        <f t="shared" si="0"/>
        <v/>
      </c>
      <c r="I22" s="171" t="str">
        <f t="shared" si="1"/>
        <v/>
      </c>
      <c r="J22" s="176"/>
      <c r="K22" s="176"/>
      <c r="L22" s="176"/>
      <c r="M22" s="176"/>
      <c r="N22" s="176"/>
      <c r="O22" s="176"/>
      <c r="P22" s="176"/>
    </row>
    <row r="23" spans="2:16" s="3" customFormat="1" ht="15.75" customHeight="1">
      <c r="B23" s="2">
        <v>17</v>
      </c>
      <c r="C23" s="38">
        <f>IF(นักเรียน!C22="","",นักเรียน!C22)</f>
        <v>5594</v>
      </c>
      <c r="D23" s="189" t="str">
        <f>IF(นักเรียน!D22="","",นักเรียน!D22)</f>
        <v>เด็กหญิงสุณิสา  กันผักแว่น</v>
      </c>
      <c r="E23" s="281" t="str">
        <f>ครูประเมินนักเรียน!BO26</f>
        <v/>
      </c>
      <c r="F23" s="281" t="str">
        <f>นักเรียนประเมินตนเอง!DN23</f>
        <v/>
      </c>
      <c r="G23" s="281" t="str">
        <f t="shared" si="2"/>
        <v/>
      </c>
      <c r="H23" s="171" t="str">
        <f t="shared" si="0"/>
        <v/>
      </c>
      <c r="I23" s="171" t="str">
        <f t="shared" si="1"/>
        <v/>
      </c>
      <c r="J23" s="176"/>
      <c r="K23" s="176"/>
      <c r="L23" s="176"/>
      <c r="M23" s="176"/>
      <c r="N23" s="176"/>
      <c r="O23" s="176"/>
      <c r="P23" s="176"/>
    </row>
    <row r="24" spans="2:16" s="3" customFormat="1" ht="15.75" customHeight="1">
      <c r="B24" s="2">
        <v>18</v>
      </c>
      <c r="C24" s="38" t="str">
        <f>IF(นักเรียน!C23="","",นักเรียน!C23)</f>
        <v/>
      </c>
      <c r="D24" s="189" t="str">
        <f>IF(นักเรียน!D23="","",นักเรียน!D23)</f>
        <v>เด็กหญิงสุดารัตน์ ต่างครบุรี</v>
      </c>
      <c r="E24" s="281" t="str">
        <f>ครูประเมินนักเรียน!BO27</f>
        <v/>
      </c>
      <c r="F24" s="281" t="str">
        <f>นักเรียนประเมินตนเอง!DN24</f>
        <v/>
      </c>
      <c r="G24" s="281" t="str">
        <f t="shared" si="2"/>
        <v/>
      </c>
      <c r="H24" s="171" t="str">
        <f t="shared" si="0"/>
        <v/>
      </c>
      <c r="I24" s="171" t="str">
        <f t="shared" si="1"/>
        <v/>
      </c>
      <c r="J24" s="176"/>
      <c r="K24" s="176"/>
      <c r="L24" s="176"/>
      <c r="M24" s="176"/>
      <c r="N24" s="176"/>
      <c r="O24" s="176"/>
      <c r="P24" s="176"/>
    </row>
    <row r="25" spans="2:16" s="3" customFormat="1" ht="15.75" customHeight="1">
      <c r="B25" s="2">
        <v>19</v>
      </c>
      <c r="C25" s="38" t="str">
        <f>IF(นักเรียน!C24="","",นักเรียน!C24)</f>
        <v/>
      </c>
      <c r="D25" s="189" t="str">
        <f>IF(นักเรียน!D24="","",นักเรียน!D24)</f>
        <v/>
      </c>
      <c r="E25" s="281" t="str">
        <f>ครูประเมินนักเรียน!BO28</f>
        <v/>
      </c>
      <c r="F25" s="281" t="str">
        <f>นักเรียนประเมินตนเอง!DN25</f>
        <v/>
      </c>
      <c r="G25" s="281" t="str">
        <f t="shared" si="2"/>
        <v/>
      </c>
      <c r="H25" s="171" t="str">
        <f t="shared" si="0"/>
        <v/>
      </c>
      <c r="I25" s="171" t="str">
        <f t="shared" si="1"/>
        <v/>
      </c>
      <c r="J25" s="176"/>
      <c r="K25" s="176"/>
      <c r="L25" s="176"/>
      <c r="M25" s="176"/>
      <c r="N25" s="176"/>
      <c r="O25" s="176"/>
      <c r="P25" s="176"/>
    </row>
    <row r="26" spans="2:16" s="3" customFormat="1" ht="15.75" customHeight="1">
      <c r="B26" s="2">
        <v>20</v>
      </c>
      <c r="C26" s="38" t="str">
        <f>IF(นักเรียน!C25="","",นักเรียน!C25)</f>
        <v/>
      </c>
      <c r="D26" s="189" t="str">
        <f>IF(นักเรียน!D25="","",นักเรียน!D25)</f>
        <v/>
      </c>
      <c r="E26" s="281" t="str">
        <f>ครูประเมินนักเรียน!BO29</f>
        <v/>
      </c>
      <c r="F26" s="281" t="str">
        <f>นักเรียนประเมินตนเอง!DN26</f>
        <v/>
      </c>
      <c r="G26" s="281" t="str">
        <f t="shared" si="2"/>
        <v/>
      </c>
      <c r="H26" s="171" t="str">
        <f t="shared" si="0"/>
        <v/>
      </c>
      <c r="I26" s="171" t="str">
        <f t="shared" si="1"/>
        <v/>
      </c>
      <c r="J26" s="176"/>
      <c r="K26" s="176"/>
      <c r="L26" s="176"/>
      <c r="M26" s="176"/>
      <c r="N26" s="176"/>
      <c r="O26" s="176"/>
      <c r="P26" s="176"/>
    </row>
    <row r="27" spans="2:16" s="3" customFormat="1" ht="15.75" customHeight="1">
      <c r="B27" s="2">
        <v>21</v>
      </c>
      <c r="C27" s="38" t="str">
        <f>IF(นักเรียน!C26="","",นักเรียน!C26)</f>
        <v/>
      </c>
      <c r="D27" s="189" t="str">
        <f>IF(นักเรียน!D26="","",นักเรียน!D26)</f>
        <v/>
      </c>
      <c r="E27" s="281" t="str">
        <f>ครูประเมินนักเรียน!BO30</f>
        <v/>
      </c>
      <c r="F27" s="281" t="str">
        <f>นักเรียนประเมินตนเอง!DN27</f>
        <v/>
      </c>
      <c r="G27" s="281" t="str">
        <f t="shared" si="2"/>
        <v/>
      </c>
      <c r="H27" s="171" t="str">
        <f t="shared" si="0"/>
        <v/>
      </c>
      <c r="I27" s="171" t="str">
        <f t="shared" si="1"/>
        <v/>
      </c>
      <c r="J27" s="176"/>
      <c r="K27" s="176"/>
      <c r="L27" s="176"/>
      <c r="M27" s="176"/>
      <c r="N27" s="176"/>
      <c r="O27" s="176"/>
      <c r="P27" s="176"/>
    </row>
    <row r="28" spans="2:16" s="3" customFormat="1" ht="15.75" customHeight="1">
      <c r="B28" s="2">
        <v>22</v>
      </c>
      <c r="C28" s="38" t="str">
        <f>IF(นักเรียน!C27="","",นักเรียน!C27)</f>
        <v/>
      </c>
      <c r="D28" s="189" t="str">
        <f>IF(นักเรียน!D27="","",นักเรียน!D27)</f>
        <v/>
      </c>
      <c r="E28" s="281" t="str">
        <f>ครูประเมินนักเรียน!BO31</f>
        <v/>
      </c>
      <c r="F28" s="281" t="str">
        <f>นักเรียนประเมินตนเอง!DN28</f>
        <v/>
      </c>
      <c r="G28" s="281" t="str">
        <f t="shared" si="2"/>
        <v/>
      </c>
      <c r="H28" s="171" t="str">
        <f t="shared" si="0"/>
        <v/>
      </c>
      <c r="I28" s="171" t="str">
        <f t="shared" si="1"/>
        <v/>
      </c>
      <c r="J28" s="176"/>
      <c r="K28" s="176"/>
      <c r="L28" s="176"/>
      <c r="M28" s="176"/>
      <c r="N28" s="176"/>
      <c r="O28" s="176"/>
      <c r="P28" s="176"/>
    </row>
    <row r="29" spans="2:16" s="3" customFormat="1" ht="15.75" customHeight="1">
      <c r="B29" s="2">
        <v>23</v>
      </c>
      <c r="C29" s="38" t="str">
        <f>IF(นักเรียน!C28="","",นักเรียน!C28)</f>
        <v/>
      </c>
      <c r="D29" s="189" t="str">
        <f>IF(นักเรียน!D28="","",นักเรียน!D28)</f>
        <v/>
      </c>
      <c r="E29" s="281" t="str">
        <f>ครูประเมินนักเรียน!BO32</f>
        <v/>
      </c>
      <c r="F29" s="281" t="str">
        <f>นักเรียนประเมินตนเอง!DN29</f>
        <v/>
      </c>
      <c r="G29" s="281" t="str">
        <f t="shared" si="2"/>
        <v/>
      </c>
      <c r="H29" s="171" t="str">
        <f t="shared" si="0"/>
        <v/>
      </c>
      <c r="I29" s="171" t="str">
        <f t="shared" si="1"/>
        <v/>
      </c>
      <c r="J29" s="176"/>
      <c r="K29" s="176"/>
      <c r="L29" s="176"/>
      <c r="M29" s="176"/>
      <c r="N29" s="176"/>
      <c r="O29" s="176"/>
      <c r="P29" s="176"/>
    </row>
    <row r="30" spans="2:16" s="3" customFormat="1" ht="15.75" customHeight="1">
      <c r="B30" s="2">
        <v>24</v>
      </c>
      <c r="C30" s="38" t="str">
        <f>IF(นักเรียน!C29="","",นักเรียน!C29)</f>
        <v/>
      </c>
      <c r="D30" s="189" t="str">
        <f>IF(นักเรียน!D29="","",นักเรียน!D29)</f>
        <v/>
      </c>
      <c r="E30" s="281" t="str">
        <f>ครูประเมินนักเรียน!BO33</f>
        <v/>
      </c>
      <c r="F30" s="281" t="str">
        <f>นักเรียนประเมินตนเอง!DN30</f>
        <v/>
      </c>
      <c r="G30" s="281" t="str">
        <f t="shared" si="2"/>
        <v/>
      </c>
      <c r="H30" s="171" t="str">
        <f t="shared" si="0"/>
        <v/>
      </c>
      <c r="I30" s="171" t="str">
        <f t="shared" si="1"/>
        <v/>
      </c>
      <c r="J30" s="176"/>
      <c r="K30" s="176"/>
      <c r="L30" s="176"/>
      <c r="M30" s="176"/>
      <c r="N30" s="176"/>
      <c r="O30" s="176"/>
      <c r="P30" s="176"/>
    </row>
    <row r="31" spans="2:16" s="3" customFormat="1" ht="15.75" customHeight="1">
      <c r="B31" s="2">
        <v>25</v>
      </c>
      <c r="C31" s="38" t="str">
        <f>IF(นักเรียน!C30="","",นักเรียน!C30)</f>
        <v/>
      </c>
      <c r="D31" s="189" t="str">
        <f>IF(นักเรียน!D30="","",นักเรียน!D30)</f>
        <v/>
      </c>
      <c r="E31" s="281" t="str">
        <f>ครูประเมินนักเรียน!BO34</f>
        <v/>
      </c>
      <c r="F31" s="281" t="str">
        <f>นักเรียนประเมินตนเอง!DN31</f>
        <v/>
      </c>
      <c r="G31" s="281" t="str">
        <f t="shared" si="2"/>
        <v/>
      </c>
      <c r="H31" s="171" t="str">
        <f t="shared" si="0"/>
        <v/>
      </c>
      <c r="I31" s="171" t="str">
        <f t="shared" si="1"/>
        <v/>
      </c>
      <c r="J31" s="176"/>
      <c r="K31" s="176"/>
      <c r="L31" s="176"/>
      <c r="M31" s="176"/>
      <c r="N31" s="176"/>
      <c r="O31" s="176"/>
      <c r="P31" s="176"/>
    </row>
    <row r="32" spans="2:16" s="3" customFormat="1" ht="15.75" customHeight="1">
      <c r="B32" s="2">
        <v>26</v>
      </c>
      <c r="C32" s="38" t="str">
        <f>IF(นักเรียน!C31="","",นักเรียน!C31)</f>
        <v/>
      </c>
      <c r="D32" s="189" t="str">
        <f>IF(นักเรียน!D31="","",นักเรียน!D31)</f>
        <v/>
      </c>
      <c r="E32" s="281" t="str">
        <f>ครูประเมินนักเรียน!BO35</f>
        <v/>
      </c>
      <c r="F32" s="281" t="str">
        <f>นักเรียนประเมินตนเอง!DN32</f>
        <v/>
      </c>
      <c r="G32" s="281" t="str">
        <f t="shared" si="2"/>
        <v/>
      </c>
      <c r="H32" s="171" t="str">
        <f t="shared" si="0"/>
        <v/>
      </c>
      <c r="I32" s="171" t="str">
        <f t="shared" si="1"/>
        <v/>
      </c>
      <c r="J32" s="176"/>
      <c r="K32" s="176"/>
      <c r="L32" s="176"/>
      <c r="M32" s="176"/>
      <c r="N32" s="176"/>
      <c r="O32" s="176"/>
      <c r="P32" s="176"/>
    </row>
    <row r="33" spans="2:16" s="3" customFormat="1" ht="15.75" customHeight="1">
      <c r="B33" s="2">
        <v>27</v>
      </c>
      <c r="C33" s="38" t="str">
        <f>IF(นักเรียน!C32="","",นักเรียน!C32)</f>
        <v/>
      </c>
      <c r="D33" s="189" t="str">
        <f>IF(นักเรียน!D32="","",นักเรียน!D32)</f>
        <v/>
      </c>
      <c r="E33" s="281" t="str">
        <f>ครูประเมินนักเรียน!BO36</f>
        <v/>
      </c>
      <c r="F33" s="281" t="str">
        <f>นักเรียนประเมินตนเอง!DN33</f>
        <v/>
      </c>
      <c r="G33" s="281" t="str">
        <f t="shared" si="2"/>
        <v/>
      </c>
      <c r="H33" s="171" t="str">
        <f t="shared" si="0"/>
        <v/>
      </c>
      <c r="I33" s="171" t="str">
        <f t="shared" si="1"/>
        <v/>
      </c>
      <c r="J33" s="176"/>
      <c r="K33" s="176"/>
      <c r="L33" s="176"/>
      <c r="M33" s="176"/>
      <c r="N33" s="176"/>
      <c r="O33" s="176"/>
      <c r="P33" s="176"/>
    </row>
    <row r="34" spans="2:16" s="3" customFormat="1" ht="15.75" customHeight="1">
      <c r="B34" s="2">
        <v>28</v>
      </c>
      <c r="C34" s="38" t="str">
        <f>IF(นักเรียน!C33="","",นักเรียน!C33)</f>
        <v/>
      </c>
      <c r="D34" s="189" t="str">
        <f>IF(นักเรียน!D33="","",นักเรียน!D33)</f>
        <v/>
      </c>
      <c r="E34" s="281" t="str">
        <f>ครูประเมินนักเรียน!BO37</f>
        <v/>
      </c>
      <c r="F34" s="281" t="str">
        <f>นักเรียนประเมินตนเอง!DN34</f>
        <v/>
      </c>
      <c r="G34" s="281" t="str">
        <f t="shared" si="2"/>
        <v/>
      </c>
      <c r="H34" s="171" t="str">
        <f t="shared" si="0"/>
        <v/>
      </c>
      <c r="I34" s="171" t="str">
        <f t="shared" si="1"/>
        <v/>
      </c>
      <c r="J34" s="176"/>
      <c r="K34" s="176"/>
      <c r="L34" s="176"/>
      <c r="M34" s="176"/>
      <c r="N34" s="176"/>
      <c r="O34" s="176"/>
      <c r="P34" s="176"/>
    </row>
    <row r="35" spans="2:16" s="3" customFormat="1" ht="15.75" customHeight="1">
      <c r="B35" s="2">
        <v>29</v>
      </c>
      <c r="C35" s="38" t="str">
        <f>IF(นักเรียน!C34="","",นักเรียน!C34)</f>
        <v/>
      </c>
      <c r="D35" s="189" t="str">
        <f>IF(นักเรียน!D34="","",นักเรียน!D34)</f>
        <v/>
      </c>
      <c r="E35" s="281" t="str">
        <f>ครูประเมินนักเรียน!BO38</f>
        <v/>
      </c>
      <c r="F35" s="281" t="str">
        <f>นักเรียนประเมินตนเอง!DN35</f>
        <v/>
      </c>
      <c r="G35" s="281" t="str">
        <f t="shared" si="2"/>
        <v/>
      </c>
      <c r="H35" s="171" t="str">
        <f t="shared" si="0"/>
        <v/>
      </c>
      <c r="I35" s="171" t="str">
        <f t="shared" si="1"/>
        <v/>
      </c>
      <c r="J35" s="176"/>
      <c r="K35" s="176"/>
      <c r="L35" s="176"/>
      <c r="M35" s="176"/>
      <c r="N35" s="176"/>
      <c r="O35" s="176"/>
      <c r="P35" s="176"/>
    </row>
    <row r="36" spans="2:16" s="3" customFormat="1" ht="15.75" customHeight="1">
      <c r="B36" s="2">
        <v>30</v>
      </c>
      <c r="C36" s="38" t="str">
        <f>IF(นักเรียน!C35="","",นักเรียน!C35)</f>
        <v/>
      </c>
      <c r="D36" s="189" t="str">
        <f>IF(นักเรียน!D35="","",นักเรียน!D35)</f>
        <v/>
      </c>
      <c r="E36" s="281" t="str">
        <f>ครูประเมินนักเรียน!BO39</f>
        <v/>
      </c>
      <c r="F36" s="281" t="str">
        <f>นักเรียนประเมินตนเอง!DN36</f>
        <v/>
      </c>
      <c r="G36" s="281" t="str">
        <f t="shared" si="2"/>
        <v/>
      </c>
      <c r="H36" s="171" t="str">
        <f t="shared" si="0"/>
        <v/>
      </c>
      <c r="I36" s="171" t="str">
        <f t="shared" si="1"/>
        <v/>
      </c>
      <c r="J36" s="176"/>
      <c r="K36" s="176"/>
      <c r="L36" s="176"/>
      <c r="M36" s="176"/>
      <c r="N36" s="176"/>
      <c r="O36" s="176"/>
      <c r="P36" s="176"/>
    </row>
    <row r="37" spans="2:16" s="3" customFormat="1" ht="15.75" customHeight="1">
      <c r="B37" s="2">
        <v>31</v>
      </c>
      <c r="C37" s="38" t="str">
        <f>IF(นักเรียน!C36="","",นักเรียน!C36)</f>
        <v/>
      </c>
      <c r="D37" s="189" t="str">
        <f>IF(นักเรียน!D36="","",นักเรียน!D36)</f>
        <v/>
      </c>
      <c r="E37" s="281" t="str">
        <f>ครูประเมินนักเรียน!BO40</f>
        <v/>
      </c>
      <c r="F37" s="281" t="str">
        <f>นักเรียนประเมินตนเอง!DN37</f>
        <v/>
      </c>
      <c r="G37" s="281" t="str">
        <f t="shared" si="2"/>
        <v/>
      </c>
      <c r="H37" s="171" t="str">
        <f t="shared" si="0"/>
        <v/>
      </c>
      <c r="I37" s="171" t="str">
        <f t="shared" si="1"/>
        <v/>
      </c>
      <c r="J37" s="176"/>
      <c r="K37" s="176"/>
      <c r="L37" s="176"/>
      <c r="M37" s="176"/>
      <c r="N37" s="176"/>
      <c r="O37" s="176"/>
      <c r="P37" s="176"/>
    </row>
    <row r="38" spans="2:16" s="3" customFormat="1" ht="15.75" customHeight="1">
      <c r="B38" s="2">
        <v>32</v>
      </c>
      <c r="C38" s="38" t="str">
        <f>IF(นักเรียน!C37="","",นักเรียน!C37)</f>
        <v/>
      </c>
      <c r="D38" s="189" t="str">
        <f>IF(นักเรียน!D37="","",นักเรียน!D37)</f>
        <v/>
      </c>
      <c r="E38" s="281" t="str">
        <f>ครูประเมินนักเรียน!BO41</f>
        <v/>
      </c>
      <c r="F38" s="281" t="str">
        <f>นักเรียนประเมินตนเอง!DN38</f>
        <v/>
      </c>
      <c r="G38" s="281" t="str">
        <f t="shared" si="2"/>
        <v/>
      </c>
      <c r="H38" s="171" t="str">
        <f t="shared" si="0"/>
        <v/>
      </c>
      <c r="I38" s="171" t="str">
        <f t="shared" si="1"/>
        <v/>
      </c>
      <c r="J38" s="176"/>
      <c r="K38" s="176"/>
      <c r="L38" s="176"/>
      <c r="M38" s="176"/>
      <c r="N38" s="176"/>
      <c r="O38" s="176"/>
      <c r="P38" s="176"/>
    </row>
    <row r="39" spans="2:16" s="3" customFormat="1" ht="15.75" customHeight="1">
      <c r="B39" s="2">
        <v>33</v>
      </c>
      <c r="C39" s="38" t="str">
        <f>IF(นักเรียน!C38="","",นักเรียน!C38)</f>
        <v/>
      </c>
      <c r="D39" s="189" t="str">
        <f>IF(นักเรียน!D38="","",นักเรียน!D38)</f>
        <v/>
      </c>
      <c r="E39" s="281" t="str">
        <f>ครูประเมินนักเรียน!BO42</f>
        <v/>
      </c>
      <c r="F39" s="281" t="str">
        <f>นักเรียนประเมินตนเอง!DN39</f>
        <v/>
      </c>
      <c r="G39" s="281" t="str">
        <f t="shared" si="2"/>
        <v/>
      </c>
      <c r="H39" s="171" t="str">
        <f t="shared" si="0"/>
        <v/>
      </c>
      <c r="I39" s="171" t="str">
        <f t="shared" si="1"/>
        <v/>
      </c>
      <c r="J39" s="176"/>
      <c r="K39" s="176"/>
      <c r="L39" s="176"/>
      <c r="M39" s="176"/>
      <c r="N39" s="176"/>
      <c r="O39" s="176"/>
      <c r="P39" s="176"/>
    </row>
    <row r="40" spans="2:16" s="3" customFormat="1" ht="15.75" customHeight="1">
      <c r="B40" s="2">
        <v>34</v>
      </c>
      <c r="C40" s="38" t="str">
        <f>IF(นักเรียน!C39="","",นักเรียน!C39)</f>
        <v/>
      </c>
      <c r="D40" s="189" t="str">
        <f>IF(นักเรียน!D39="","",นักเรียน!D39)</f>
        <v/>
      </c>
      <c r="E40" s="281" t="str">
        <f>ครูประเมินนักเรียน!BO43</f>
        <v/>
      </c>
      <c r="F40" s="281" t="str">
        <f>นักเรียนประเมินตนเอง!DN40</f>
        <v/>
      </c>
      <c r="G40" s="281" t="str">
        <f t="shared" si="2"/>
        <v/>
      </c>
      <c r="H40" s="171" t="str">
        <f t="shared" si="0"/>
        <v/>
      </c>
      <c r="I40" s="171" t="str">
        <f t="shared" si="1"/>
        <v/>
      </c>
      <c r="J40" s="176"/>
      <c r="K40" s="176"/>
      <c r="L40" s="176"/>
      <c r="M40" s="176"/>
      <c r="N40" s="176"/>
      <c r="O40" s="176"/>
      <c r="P40" s="176"/>
    </row>
    <row r="41" spans="2:16" s="3" customFormat="1" ht="15.75" customHeight="1">
      <c r="B41" s="2">
        <v>35</v>
      </c>
      <c r="C41" s="38" t="str">
        <f>IF(นักเรียน!C40="","",นักเรียน!C40)</f>
        <v/>
      </c>
      <c r="D41" s="189" t="str">
        <f>IF(นักเรียน!D40="","",นักเรียน!D40)</f>
        <v/>
      </c>
      <c r="E41" s="281" t="str">
        <f>ครูประเมินนักเรียน!BO44</f>
        <v/>
      </c>
      <c r="F41" s="281" t="str">
        <f>นักเรียนประเมินตนเอง!DN41</f>
        <v/>
      </c>
      <c r="G41" s="281" t="str">
        <f t="shared" si="2"/>
        <v/>
      </c>
      <c r="H41" s="171" t="str">
        <f t="shared" si="0"/>
        <v/>
      </c>
      <c r="I41" s="171" t="str">
        <f t="shared" si="1"/>
        <v/>
      </c>
      <c r="J41" s="176"/>
      <c r="K41" s="176"/>
      <c r="L41" s="176"/>
      <c r="M41" s="176"/>
      <c r="N41" s="176"/>
      <c r="O41" s="176"/>
      <c r="P41" s="176"/>
    </row>
    <row r="42" spans="2:16" s="3" customFormat="1" ht="15.75" customHeight="1">
      <c r="B42" s="2">
        <v>36</v>
      </c>
      <c r="C42" s="38" t="str">
        <f>IF(นักเรียน!C41="","",นักเรียน!C41)</f>
        <v/>
      </c>
      <c r="D42" s="189" t="str">
        <f>IF(นักเรียน!D41="","",นักเรียน!D41)</f>
        <v/>
      </c>
      <c r="E42" s="281" t="str">
        <f>ครูประเมินนักเรียน!BO45</f>
        <v/>
      </c>
      <c r="F42" s="281" t="str">
        <f>นักเรียนประเมินตนเอง!DN42</f>
        <v/>
      </c>
      <c r="G42" s="281" t="str">
        <f t="shared" si="2"/>
        <v/>
      </c>
      <c r="H42" s="171" t="str">
        <f t="shared" si="0"/>
        <v/>
      </c>
      <c r="I42" s="171" t="str">
        <f t="shared" si="1"/>
        <v/>
      </c>
      <c r="J42" s="176"/>
      <c r="K42" s="176"/>
      <c r="L42" s="176"/>
      <c r="M42" s="176"/>
      <c r="N42" s="176"/>
      <c r="O42" s="176"/>
      <c r="P42" s="176"/>
    </row>
    <row r="43" spans="2:16" s="3" customFormat="1" ht="15.75" customHeight="1">
      <c r="B43" s="2">
        <v>37</v>
      </c>
      <c r="C43" s="38" t="str">
        <f>IF(นักเรียน!C42="","",นักเรียน!C42)</f>
        <v/>
      </c>
      <c r="D43" s="189" t="str">
        <f>IF(นักเรียน!D42="","",นักเรียน!D42)</f>
        <v/>
      </c>
      <c r="E43" s="281" t="str">
        <f>ครูประเมินนักเรียน!BO46</f>
        <v/>
      </c>
      <c r="F43" s="281" t="str">
        <f>นักเรียนประเมินตนเอง!DN43</f>
        <v/>
      </c>
      <c r="G43" s="281" t="str">
        <f t="shared" si="2"/>
        <v/>
      </c>
      <c r="H43" s="171" t="str">
        <f t="shared" si="0"/>
        <v/>
      </c>
      <c r="I43" s="171" t="str">
        <f t="shared" si="1"/>
        <v/>
      </c>
      <c r="J43" s="176"/>
      <c r="K43" s="176"/>
      <c r="L43" s="176"/>
      <c r="M43" s="176"/>
      <c r="N43" s="176"/>
      <c r="O43" s="176"/>
      <c r="P43" s="176"/>
    </row>
    <row r="44" spans="2:16" s="4" customFormat="1" ht="15.75" customHeight="1">
      <c r="B44" s="2">
        <v>38</v>
      </c>
      <c r="C44" s="38" t="str">
        <f>IF(นักเรียน!C43="","",นักเรียน!C43)</f>
        <v/>
      </c>
      <c r="D44" s="189" t="str">
        <f>IF(นักเรียน!D43="","",นักเรียน!D43)</f>
        <v/>
      </c>
      <c r="E44" s="281" t="str">
        <f>ครูประเมินนักเรียน!BO47</f>
        <v/>
      </c>
      <c r="F44" s="281" t="str">
        <f>นักเรียนประเมินตนเอง!DN44</f>
        <v/>
      </c>
      <c r="G44" s="281" t="str">
        <f t="shared" si="2"/>
        <v/>
      </c>
      <c r="H44" s="171" t="str">
        <f t="shared" si="0"/>
        <v/>
      </c>
      <c r="I44" s="171" t="str">
        <f t="shared" si="1"/>
        <v/>
      </c>
      <c r="J44" s="177"/>
      <c r="K44" s="177"/>
      <c r="L44" s="177"/>
      <c r="M44" s="177"/>
      <c r="N44" s="177"/>
      <c r="O44" s="177"/>
      <c r="P44" s="177"/>
    </row>
    <row r="45" spans="2:16" s="4" customFormat="1" ht="15.75" customHeight="1">
      <c r="B45" s="2">
        <v>39</v>
      </c>
      <c r="C45" s="38" t="str">
        <f>IF(นักเรียน!C44="","",นักเรียน!C44)</f>
        <v/>
      </c>
      <c r="D45" s="189" t="str">
        <f>IF(นักเรียน!D44="","",นักเรียน!D44)</f>
        <v/>
      </c>
      <c r="E45" s="281" t="str">
        <f>ครูประเมินนักเรียน!BO48</f>
        <v/>
      </c>
      <c r="F45" s="281" t="str">
        <f>นักเรียนประเมินตนเอง!DN45</f>
        <v/>
      </c>
      <c r="G45" s="281" t="str">
        <f t="shared" si="2"/>
        <v/>
      </c>
      <c r="H45" s="171" t="str">
        <f t="shared" si="0"/>
        <v/>
      </c>
      <c r="I45" s="171" t="str">
        <f t="shared" si="1"/>
        <v/>
      </c>
      <c r="J45" s="177"/>
      <c r="K45" s="177"/>
      <c r="L45" s="177"/>
      <c r="M45" s="177"/>
      <c r="N45" s="177"/>
      <c r="O45" s="177"/>
      <c r="P45" s="177"/>
    </row>
    <row r="46" spans="2:16" s="4" customFormat="1" ht="15.75" customHeight="1">
      <c r="B46" s="2">
        <v>40</v>
      </c>
      <c r="C46" s="38" t="str">
        <f>IF(นักเรียน!C45="","",นักเรียน!C45)</f>
        <v/>
      </c>
      <c r="D46" s="189" t="str">
        <f>IF(นักเรียน!D45="","",นักเรียน!D45)</f>
        <v/>
      </c>
      <c r="E46" s="281" t="str">
        <f>ครูประเมินนักเรียน!BO49</f>
        <v/>
      </c>
      <c r="F46" s="281" t="str">
        <f>นักเรียนประเมินตนเอง!DN46</f>
        <v/>
      </c>
      <c r="G46" s="281" t="str">
        <f t="shared" si="2"/>
        <v/>
      </c>
      <c r="H46" s="171" t="str">
        <f t="shared" si="0"/>
        <v/>
      </c>
      <c r="I46" s="171" t="str">
        <f t="shared" si="1"/>
        <v/>
      </c>
      <c r="J46" s="177"/>
      <c r="K46" s="177"/>
      <c r="L46" s="177"/>
      <c r="M46" s="177"/>
      <c r="N46" s="177"/>
      <c r="O46" s="177"/>
      <c r="P46" s="177"/>
    </row>
    <row r="47" spans="2:16" s="4" customFormat="1" ht="15.75" customHeight="1">
      <c r="B47" s="2">
        <v>41</v>
      </c>
      <c r="C47" s="38" t="str">
        <f>IF(นักเรียน!C46="","",นักเรียน!C46)</f>
        <v/>
      </c>
      <c r="D47" s="189" t="str">
        <f>IF(นักเรียน!D46="","",นักเรียน!D46)</f>
        <v/>
      </c>
      <c r="E47" s="281" t="str">
        <f>ครูประเมินนักเรียน!BO50</f>
        <v/>
      </c>
      <c r="F47" s="281" t="str">
        <f>นักเรียนประเมินตนเอง!DN47</f>
        <v/>
      </c>
      <c r="G47" s="281" t="str">
        <f t="shared" si="2"/>
        <v/>
      </c>
      <c r="H47" s="171" t="str">
        <f t="shared" si="0"/>
        <v/>
      </c>
      <c r="I47" s="171" t="str">
        <f t="shared" si="1"/>
        <v/>
      </c>
      <c r="J47" s="177"/>
      <c r="K47" s="177"/>
      <c r="L47" s="177"/>
      <c r="M47" s="177"/>
      <c r="N47" s="177"/>
      <c r="O47" s="177"/>
      <c r="P47" s="177"/>
    </row>
    <row r="48" spans="2:16" s="4" customFormat="1" ht="15.75" customHeight="1">
      <c r="B48" s="2">
        <v>42</v>
      </c>
      <c r="C48" s="38" t="str">
        <f>IF(นักเรียน!C47="","",นักเรียน!C47)</f>
        <v/>
      </c>
      <c r="D48" s="189" t="str">
        <f>IF(นักเรียน!D47="","",นักเรียน!D47)</f>
        <v/>
      </c>
      <c r="E48" s="281" t="str">
        <f>ครูประเมินนักเรียน!BO51</f>
        <v/>
      </c>
      <c r="F48" s="281" t="str">
        <f>นักเรียนประเมินตนเอง!DN48</f>
        <v/>
      </c>
      <c r="G48" s="281" t="str">
        <f t="shared" si="2"/>
        <v/>
      </c>
      <c r="H48" s="171" t="str">
        <f t="shared" si="0"/>
        <v/>
      </c>
      <c r="I48" s="171" t="str">
        <f t="shared" si="1"/>
        <v/>
      </c>
      <c r="J48" s="177"/>
      <c r="K48" s="177"/>
      <c r="L48" s="177"/>
      <c r="M48" s="177"/>
      <c r="N48" s="177"/>
      <c r="O48" s="177"/>
      <c r="P48" s="177"/>
    </row>
    <row r="49" spans="2:16" s="4" customFormat="1" ht="15.75" customHeight="1">
      <c r="B49" s="2">
        <v>43</v>
      </c>
      <c r="C49" s="38" t="str">
        <f>IF(นักเรียน!C48="","",นักเรียน!C48)</f>
        <v/>
      </c>
      <c r="D49" s="189" t="str">
        <f>IF(นักเรียน!D48="","",นักเรียน!D48)</f>
        <v/>
      </c>
      <c r="E49" s="281" t="str">
        <f>ครูประเมินนักเรียน!BO52</f>
        <v/>
      </c>
      <c r="F49" s="281" t="str">
        <f>นักเรียนประเมินตนเอง!DN49</f>
        <v/>
      </c>
      <c r="G49" s="281" t="str">
        <f t="shared" si="2"/>
        <v/>
      </c>
      <c r="H49" s="171" t="str">
        <f t="shared" si="0"/>
        <v/>
      </c>
      <c r="I49" s="171" t="str">
        <f t="shared" si="1"/>
        <v/>
      </c>
      <c r="J49" s="177"/>
      <c r="K49" s="177"/>
      <c r="L49" s="177"/>
      <c r="M49" s="177"/>
      <c r="N49" s="177"/>
      <c r="O49" s="177"/>
      <c r="P49" s="177"/>
    </row>
    <row r="50" spans="2:16" s="4" customFormat="1" ht="15.75" customHeight="1">
      <c r="B50" s="2">
        <v>44</v>
      </c>
      <c r="C50" s="38" t="str">
        <f>IF(นักเรียน!C49="","",นักเรียน!C49)</f>
        <v/>
      </c>
      <c r="D50" s="189" t="str">
        <f>IF(นักเรียน!D49="","",นักเรียน!D49)</f>
        <v/>
      </c>
      <c r="E50" s="281" t="str">
        <f>ครูประเมินนักเรียน!BO53</f>
        <v/>
      </c>
      <c r="F50" s="281" t="str">
        <f>นักเรียนประเมินตนเอง!DN50</f>
        <v/>
      </c>
      <c r="G50" s="281" t="str">
        <f t="shared" si="2"/>
        <v/>
      </c>
      <c r="H50" s="171" t="str">
        <f t="shared" si="0"/>
        <v/>
      </c>
      <c r="I50" s="171" t="str">
        <f t="shared" si="1"/>
        <v/>
      </c>
      <c r="J50" s="177"/>
      <c r="K50" s="177"/>
      <c r="L50" s="177"/>
      <c r="M50" s="177"/>
      <c r="N50" s="177"/>
      <c r="O50" s="177"/>
      <c r="P50" s="177"/>
    </row>
    <row r="51" spans="2:16" s="4" customFormat="1" ht="15.75" customHeight="1">
      <c r="B51" s="2">
        <v>45</v>
      </c>
      <c r="C51" s="38" t="str">
        <f>IF(นักเรียน!C50="","",นักเรียน!C50)</f>
        <v/>
      </c>
      <c r="D51" s="189" t="str">
        <f>IF(นักเรียน!D50="","",นักเรียน!D50)</f>
        <v/>
      </c>
      <c r="E51" s="281" t="str">
        <f>ครูประเมินนักเรียน!BO54</f>
        <v/>
      </c>
      <c r="F51" s="281" t="str">
        <f>นักเรียนประเมินตนเอง!DN51</f>
        <v/>
      </c>
      <c r="G51" s="281" t="str">
        <f t="shared" si="2"/>
        <v/>
      </c>
      <c r="H51" s="171" t="str">
        <f t="shared" si="0"/>
        <v/>
      </c>
      <c r="I51" s="171" t="str">
        <f t="shared" si="1"/>
        <v/>
      </c>
      <c r="J51" s="177"/>
      <c r="K51" s="177"/>
      <c r="L51" s="177"/>
      <c r="M51" s="177"/>
      <c r="N51" s="177"/>
      <c r="O51" s="177"/>
      <c r="P51" s="177"/>
    </row>
    <row r="52" spans="2:16" s="163" customFormat="1" ht="15.75" customHeight="1">
      <c r="J52" s="177"/>
      <c r="K52" s="177"/>
      <c r="L52" s="177"/>
      <c r="M52" s="177"/>
      <c r="N52" s="177"/>
      <c r="O52" s="177"/>
      <c r="P52" s="177"/>
    </row>
    <row r="53" spans="2:16" s="164" customFormat="1">
      <c r="G53" s="279"/>
      <c r="J53" s="175"/>
      <c r="K53" s="175"/>
      <c r="L53" s="175"/>
      <c r="M53" s="175"/>
      <c r="N53" s="175"/>
      <c r="O53" s="175"/>
      <c r="P53" s="175"/>
    </row>
    <row r="54" spans="2:16" s="164" customFormat="1">
      <c r="G54" s="279"/>
      <c r="J54" s="175"/>
      <c r="K54" s="175"/>
      <c r="L54" s="175"/>
      <c r="M54" s="175"/>
      <c r="N54" s="175"/>
      <c r="O54" s="175"/>
      <c r="P54" s="175"/>
    </row>
    <row r="55" spans="2:16" s="164" customFormat="1">
      <c r="G55" s="279"/>
      <c r="J55" s="175"/>
      <c r="K55" s="175"/>
      <c r="L55" s="175"/>
      <c r="M55" s="175"/>
      <c r="N55" s="175"/>
      <c r="O55" s="175"/>
      <c r="P55" s="175"/>
    </row>
    <row r="56" spans="2:16" s="164" customFormat="1">
      <c r="G56" s="279"/>
      <c r="J56" s="175"/>
      <c r="K56" s="175"/>
      <c r="L56" s="175"/>
      <c r="M56" s="175"/>
      <c r="N56" s="175"/>
      <c r="O56" s="175"/>
      <c r="P56" s="175"/>
    </row>
    <row r="57" spans="2:16" s="164" customFormat="1">
      <c r="G57" s="279"/>
      <c r="J57" s="175"/>
      <c r="K57" s="175"/>
      <c r="L57" s="175"/>
      <c r="M57" s="175"/>
      <c r="N57" s="175"/>
      <c r="O57" s="175"/>
      <c r="P57" s="175"/>
    </row>
    <row r="58" spans="2:16" s="164" customFormat="1">
      <c r="G58" s="279"/>
      <c r="J58" s="175"/>
      <c r="K58" s="175"/>
      <c r="L58" s="175"/>
      <c r="M58" s="175"/>
      <c r="N58" s="175"/>
      <c r="O58" s="175"/>
      <c r="P58" s="175"/>
    </row>
    <row r="59" spans="2:16" s="164" customFormat="1">
      <c r="G59" s="279"/>
      <c r="J59" s="175"/>
      <c r="K59" s="175"/>
      <c r="L59" s="175"/>
      <c r="M59" s="175"/>
      <c r="N59" s="175"/>
      <c r="O59" s="175"/>
      <c r="P59" s="175"/>
    </row>
    <row r="60" spans="2:16" s="164" customFormat="1">
      <c r="G60" s="279"/>
      <c r="J60" s="175"/>
      <c r="K60" s="175"/>
      <c r="L60" s="175"/>
      <c r="M60" s="175"/>
      <c r="N60" s="175"/>
      <c r="O60" s="175"/>
      <c r="P60" s="175"/>
    </row>
    <row r="61" spans="2:16" s="164" customFormat="1">
      <c r="G61" s="279"/>
      <c r="J61" s="175"/>
      <c r="K61" s="175"/>
      <c r="L61" s="175"/>
      <c r="M61" s="175"/>
      <c r="N61" s="175"/>
      <c r="O61" s="175"/>
      <c r="P61" s="175"/>
    </row>
    <row r="62" spans="2:16" s="164" customFormat="1">
      <c r="G62" s="279"/>
      <c r="J62" s="175"/>
      <c r="K62" s="175"/>
      <c r="L62" s="175"/>
      <c r="M62" s="175"/>
      <c r="N62" s="175"/>
      <c r="O62" s="175"/>
      <c r="P62" s="175"/>
    </row>
    <row r="63" spans="2:16" s="164" customFormat="1">
      <c r="G63" s="279"/>
      <c r="J63" s="175"/>
      <c r="K63" s="175"/>
      <c r="L63" s="175"/>
      <c r="M63" s="175"/>
      <c r="N63" s="175"/>
      <c r="O63" s="175"/>
      <c r="P63" s="175"/>
    </row>
    <row r="64" spans="2:16" s="164" customFormat="1">
      <c r="G64" s="279"/>
      <c r="J64" s="175"/>
      <c r="K64" s="175"/>
      <c r="L64" s="175"/>
      <c r="M64" s="175"/>
      <c r="N64" s="175"/>
      <c r="O64" s="175"/>
      <c r="P64" s="175"/>
    </row>
    <row r="65" spans="7:16" s="164" customFormat="1">
      <c r="G65" s="279"/>
      <c r="J65" s="175"/>
      <c r="K65" s="175"/>
      <c r="L65" s="175"/>
      <c r="M65" s="175"/>
      <c r="N65" s="175"/>
      <c r="O65" s="175"/>
      <c r="P65" s="175"/>
    </row>
    <row r="66" spans="7:16" s="164" customFormat="1">
      <c r="G66" s="279"/>
      <c r="J66" s="175"/>
      <c r="K66" s="175"/>
      <c r="L66" s="175"/>
      <c r="M66" s="175"/>
      <c r="N66" s="175"/>
      <c r="O66" s="175"/>
      <c r="P66" s="175"/>
    </row>
    <row r="67" spans="7:16" s="164" customFormat="1">
      <c r="G67" s="279"/>
      <c r="J67" s="175"/>
      <c r="K67" s="175"/>
      <c r="L67" s="175"/>
      <c r="M67" s="175"/>
      <c r="N67" s="175"/>
      <c r="O67" s="175"/>
      <c r="P67" s="175"/>
    </row>
    <row r="68" spans="7:16" s="164" customFormat="1">
      <c r="G68" s="279"/>
      <c r="J68" s="175"/>
      <c r="K68" s="175"/>
      <c r="L68" s="175"/>
      <c r="M68" s="175"/>
      <c r="N68" s="175"/>
      <c r="O68" s="175"/>
      <c r="P68" s="175"/>
    </row>
    <row r="69" spans="7:16" s="164" customFormat="1">
      <c r="G69" s="279"/>
      <c r="J69" s="175"/>
      <c r="K69" s="175"/>
      <c r="L69" s="175"/>
      <c r="M69" s="175"/>
      <c r="N69" s="175"/>
      <c r="O69" s="175"/>
      <c r="P69" s="175"/>
    </row>
    <row r="70" spans="7:16" s="164" customFormat="1">
      <c r="G70" s="279"/>
      <c r="J70" s="175"/>
      <c r="K70" s="175"/>
      <c r="L70" s="175"/>
      <c r="M70" s="175"/>
      <c r="N70" s="175"/>
      <c r="O70" s="175"/>
      <c r="P70" s="175"/>
    </row>
    <row r="71" spans="7:16" s="164" customFormat="1">
      <c r="G71" s="279"/>
      <c r="J71" s="175"/>
      <c r="K71" s="175"/>
      <c r="L71" s="175"/>
      <c r="M71" s="175"/>
      <c r="N71" s="175"/>
      <c r="O71" s="175"/>
      <c r="P71" s="175"/>
    </row>
    <row r="72" spans="7:16" s="164" customFormat="1">
      <c r="G72" s="279"/>
      <c r="J72" s="175"/>
      <c r="K72" s="175"/>
      <c r="L72" s="175"/>
      <c r="M72" s="175"/>
      <c r="N72" s="175"/>
      <c r="O72" s="175"/>
      <c r="P72" s="175"/>
    </row>
    <row r="73" spans="7:16" s="164" customFormat="1">
      <c r="G73" s="279"/>
      <c r="J73" s="175"/>
      <c r="K73" s="175"/>
      <c r="L73" s="175"/>
      <c r="M73" s="175"/>
      <c r="N73" s="175"/>
      <c r="O73" s="175"/>
      <c r="P73" s="175"/>
    </row>
    <row r="74" spans="7:16" s="164" customFormat="1">
      <c r="G74" s="279"/>
      <c r="J74" s="175"/>
      <c r="K74" s="175"/>
      <c r="L74" s="175"/>
      <c r="M74" s="175"/>
      <c r="N74" s="175"/>
      <c r="O74" s="175"/>
      <c r="P74" s="175"/>
    </row>
    <row r="75" spans="7:16" s="164" customFormat="1">
      <c r="G75" s="279"/>
      <c r="J75" s="175"/>
      <c r="K75" s="175"/>
      <c r="L75" s="175"/>
      <c r="M75" s="175"/>
      <c r="N75" s="175"/>
      <c r="O75" s="175"/>
      <c r="P75" s="175"/>
    </row>
    <row r="76" spans="7:16" s="164" customFormat="1">
      <c r="G76" s="279"/>
      <c r="J76" s="175"/>
      <c r="K76" s="175"/>
      <c r="L76" s="175"/>
      <c r="M76" s="175"/>
      <c r="N76" s="175"/>
      <c r="O76" s="175"/>
      <c r="P76" s="175"/>
    </row>
    <row r="77" spans="7:16" s="164" customFormat="1">
      <c r="G77" s="279"/>
      <c r="J77" s="175"/>
      <c r="K77" s="175"/>
      <c r="L77" s="175"/>
      <c r="M77" s="175"/>
      <c r="N77" s="175"/>
      <c r="O77" s="175"/>
      <c r="P77" s="175"/>
    </row>
  </sheetData>
  <sheetProtection password="CF03" sheet="1" objects="1" scenarios="1"/>
  <mergeCells count="15">
    <mergeCell ref="K14:O15"/>
    <mergeCell ref="K16:M16"/>
    <mergeCell ref="K4:O5"/>
    <mergeCell ref="E5:E6"/>
    <mergeCell ref="F5:F6"/>
    <mergeCell ref="G5:G6"/>
    <mergeCell ref="H5:H6"/>
    <mergeCell ref="I5:I6"/>
    <mergeCell ref="K6:M6"/>
    <mergeCell ref="D1:I1"/>
    <mergeCell ref="E2:I2"/>
    <mergeCell ref="B4:B6"/>
    <mergeCell ref="C4:C6"/>
    <mergeCell ref="D4:D6"/>
    <mergeCell ref="E4:I4"/>
  </mergeCell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r:id="rId1"/>
</worksheet>
</file>

<file path=xl/worksheets/sheet12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T80"/>
  <sheetViews>
    <sheetView showGridLines="0" showRowColHeaders="0" workbookViewId="0">
      <selection activeCell="D5" sqref="D5:F5"/>
    </sheetView>
  </sheetViews>
  <sheetFormatPr defaultColWidth="23.28515625" defaultRowHeight="22.5"/>
  <cols>
    <col min="1" max="1" width="4.140625" style="1" customWidth="1"/>
    <col min="2" max="2" width="9.85546875" style="1" customWidth="1"/>
    <col min="3" max="3" width="23.85546875" style="1" customWidth="1"/>
    <col min="4" max="9" width="4.7109375" style="1" customWidth="1"/>
    <col min="10" max="10" width="7.42578125" style="1" customWidth="1"/>
    <col min="11" max="12" width="7.140625" style="1" customWidth="1"/>
    <col min="13" max="13" width="9.28515625" style="1" customWidth="1"/>
    <col min="14" max="14" width="11.7109375" style="175" customWidth="1"/>
    <col min="15" max="17" width="7.28515625" style="175" customWidth="1"/>
    <col min="18" max="19" width="14.42578125" style="175" customWidth="1"/>
    <col min="20" max="20" width="23.28515625" style="175"/>
    <col min="21" max="16384" width="23.28515625" style="1"/>
  </cols>
  <sheetData>
    <row r="1" spans="1:20" s="6" customFormat="1" ht="19.5" customHeight="1">
      <c r="A1" s="36"/>
      <c r="B1" s="36"/>
      <c r="C1" s="371" t="s">
        <v>46</v>
      </c>
      <c r="D1" s="371"/>
      <c r="E1" s="371"/>
      <c r="F1" s="371"/>
      <c r="G1" s="371"/>
      <c r="H1" s="371"/>
      <c r="I1" s="371"/>
      <c r="J1" s="371"/>
      <c r="K1" s="371"/>
      <c r="L1" s="371"/>
      <c r="M1" s="36"/>
      <c r="N1" s="154"/>
      <c r="O1" s="154"/>
      <c r="P1" s="154"/>
      <c r="Q1" s="154"/>
      <c r="R1" s="154"/>
      <c r="S1" s="154"/>
      <c r="T1" s="154"/>
    </row>
    <row r="2" spans="1:20" s="6" customFormat="1" ht="19.5" customHeight="1">
      <c r="A2" s="36"/>
      <c r="B2" s="36"/>
      <c r="C2" s="151"/>
      <c r="D2" s="49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E2" s="492"/>
      <c r="F2" s="492"/>
      <c r="G2" s="492"/>
      <c r="H2" s="492"/>
      <c r="I2" s="492"/>
      <c r="J2" s="492"/>
      <c r="K2" s="492"/>
      <c r="L2" s="492"/>
      <c r="M2" s="36"/>
      <c r="N2" s="154"/>
      <c r="O2" s="154"/>
      <c r="P2" s="154"/>
      <c r="Q2" s="154"/>
      <c r="R2" s="154"/>
      <c r="S2" s="154"/>
      <c r="T2" s="154"/>
    </row>
    <row r="3" spans="1:20" s="30" customFormat="1" ht="7.5" customHeight="1">
      <c r="N3" s="154"/>
      <c r="O3" s="154"/>
      <c r="P3" s="154"/>
      <c r="Q3" s="154"/>
      <c r="R3" s="154"/>
      <c r="S3" s="154"/>
      <c r="T3" s="154"/>
    </row>
    <row r="4" spans="1:20" s="30" customFormat="1" ht="21" customHeight="1">
      <c r="A4" s="490" t="s">
        <v>0</v>
      </c>
      <c r="B4" s="373" t="str">
        <f>สรุปผลสมรรถนะ!C4</f>
        <v>เลขประจำตัวนักเรียน</v>
      </c>
      <c r="C4" s="490" t="s">
        <v>1</v>
      </c>
      <c r="D4" s="499" t="s">
        <v>123</v>
      </c>
      <c r="E4" s="499"/>
      <c r="F4" s="499"/>
      <c r="G4" s="499"/>
      <c r="H4" s="499"/>
      <c r="I4" s="499"/>
      <c r="J4" s="500" t="s">
        <v>266</v>
      </c>
      <c r="K4" s="373" t="s">
        <v>22</v>
      </c>
      <c r="L4" s="373" t="s">
        <v>2</v>
      </c>
      <c r="M4" s="373" t="s">
        <v>270</v>
      </c>
      <c r="N4" s="154"/>
      <c r="O4" s="154"/>
      <c r="P4" s="154"/>
      <c r="Q4" s="154"/>
      <c r="R4" s="154"/>
      <c r="S4" s="154"/>
      <c r="T4" s="154"/>
    </row>
    <row r="5" spans="1:20" s="6" customFormat="1" ht="22.5" customHeight="1">
      <c r="A5" s="490"/>
      <c r="B5" s="373"/>
      <c r="C5" s="490"/>
      <c r="D5" s="383" t="s">
        <v>207</v>
      </c>
      <c r="E5" s="383"/>
      <c r="F5" s="383"/>
      <c r="G5" s="383" t="s">
        <v>208</v>
      </c>
      <c r="H5" s="383"/>
      <c r="I5" s="383"/>
      <c r="J5" s="500"/>
      <c r="K5" s="373"/>
      <c r="L5" s="373"/>
      <c r="M5" s="373"/>
      <c r="N5" s="154"/>
      <c r="O5" s="154"/>
      <c r="P5" s="154"/>
      <c r="Q5" s="154"/>
      <c r="R5" s="154"/>
      <c r="S5" s="154"/>
      <c r="T5" s="154"/>
    </row>
    <row r="6" spans="1:20" s="6" customFormat="1" ht="16.5" customHeight="1">
      <c r="A6" s="490"/>
      <c r="B6" s="373"/>
      <c r="C6" s="490"/>
      <c r="D6" s="422" t="s">
        <v>262</v>
      </c>
      <c r="E6" s="422"/>
      <c r="F6" s="422"/>
      <c r="G6" s="422" t="s">
        <v>262</v>
      </c>
      <c r="H6" s="422"/>
      <c r="I6" s="422"/>
      <c r="J6" s="500"/>
      <c r="K6" s="373"/>
      <c r="L6" s="373"/>
      <c r="M6" s="373"/>
      <c r="N6" s="154"/>
      <c r="O6" s="154"/>
      <c r="P6" s="154"/>
      <c r="Q6" s="154"/>
      <c r="R6" s="154"/>
      <c r="S6" s="154"/>
      <c r="T6" s="154"/>
    </row>
    <row r="7" spans="1:20" ht="15.75" customHeight="1">
      <c r="A7" s="490"/>
      <c r="B7" s="373"/>
      <c r="C7" s="490"/>
      <c r="D7" s="502" t="s">
        <v>247</v>
      </c>
      <c r="E7" s="502" t="s">
        <v>248</v>
      </c>
      <c r="F7" s="502" t="s">
        <v>249</v>
      </c>
      <c r="G7" s="502" t="s">
        <v>250</v>
      </c>
      <c r="H7" s="502" t="s">
        <v>251</v>
      </c>
      <c r="I7" s="502" t="s">
        <v>252</v>
      </c>
      <c r="J7" s="500"/>
      <c r="K7" s="373"/>
      <c r="L7" s="373"/>
      <c r="M7" s="373"/>
      <c r="O7" s="485" t="e">
        <f>สมรรถนะ_1!#REF!</f>
        <v>#REF!</v>
      </c>
      <c r="P7" s="485"/>
      <c r="Q7" s="485"/>
      <c r="R7" s="485"/>
      <c r="S7" s="485"/>
    </row>
    <row r="8" spans="1:20" ht="15.75" customHeight="1">
      <c r="A8" s="490"/>
      <c r="B8" s="373"/>
      <c r="C8" s="490"/>
      <c r="D8" s="502"/>
      <c r="E8" s="502"/>
      <c r="F8" s="502"/>
      <c r="G8" s="502"/>
      <c r="H8" s="502"/>
      <c r="I8" s="502"/>
      <c r="J8" s="501">
        <f>COUNT(D10:I10)*3</f>
        <v>12</v>
      </c>
      <c r="K8" s="373"/>
      <c r="L8" s="373"/>
      <c r="M8" s="373"/>
      <c r="O8" s="486"/>
      <c r="P8" s="486"/>
      <c r="Q8" s="486"/>
      <c r="R8" s="486"/>
      <c r="S8" s="486"/>
    </row>
    <row r="9" spans="1:20" ht="15.75" customHeight="1">
      <c r="A9" s="490"/>
      <c r="B9" s="373"/>
      <c r="C9" s="490"/>
      <c r="D9" s="502"/>
      <c r="E9" s="502"/>
      <c r="F9" s="502"/>
      <c r="G9" s="502"/>
      <c r="H9" s="502"/>
      <c r="I9" s="502"/>
      <c r="J9" s="501"/>
      <c r="K9" s="373"/>
      <c r="L9" s="373"/>
      <c r="M9" s="373"/>
      <c r="O9" s="365" t="str">
        <f>สมรรถนะ_1!K6</f>
        <v>ช่วงคะแนน</v>
      </c>
      <c r="P9" s="365"/>
      <c r="Q9" s="365"/>
      <c r="R9" s="183" t="str">
        <f>สมรรถนะ_1!N6</f>
        <v>ระดับคุณภาพ</v>
      </c>
      <c r="S9" s="183" t="str">
        <f>สมรรถนะ_1!O6</f>
        <v>ความหมาย</v>
      </c>
    </row>
    <row r="10" spans="1:20" s="3" customFormat="1" ht="15.75" customHeight="1">
      <c r="A10" s="2">
        <v>1</v>
      </c>
      <c r="B10" s="38">
        <f>IF(นักเรียน!C6="","",นักเรียน!C6)</f>
        <v>5163</v>
      </c>
      <c r="C10" s="189" t="str">
        <f>IF(นักเรียน!D6="","",นักเรียน!D6)</f>
        <v>เด็กชายจีรวัฒน์  โพธิ์ศรี</v>
      </c>
      <c r="D10" s="171" t="str">
        <f>IF(ครูประเมินนักเรียน!N10="","",ครูประเมินนักเรียน!N10)</f>
        <v/>
      </c>
      <c r="E10" s="171" t="str">
        <f>IF(ครูประเมินนักเรียน!O10="","",ครูประเมินนักเรียน!O10)</f>
        <v/>
      </c>
      <c r="F10" s="171">
        <f>IF(ครูประเมินนักเรียน!P10="","",ครูประเมินนักเรียน!P10)</f>
        <v>2</v>
      </c>
      <c r="G10" s="171">
        <f>IF(ครูประเมินนักเรียน!Q10="","",ครูประเมินนักเรียน!Q10)</f>
        <v>3</v>
      </c>
      <c r="H10" s="171">
        <f>IF(ครูประเมินนักเรียน!R10="","",ครูประเมินนักเรียน!R10)</f>
        <v>3</v>
      </c>
      <c r="I10" s="171">
        <f>IF(ครูประเมินนักเรียน!S10="","",ครูประเมินนักเรียน!S10)</f>
        <v>3</v>
      </c>
      <c r="J10" s="172">
        <f t="shared" ref="J10:J54" si="0">IF(C10="","",SUM(D10:I10))</f>
        <v>11</v>
      </c>
      <c r="K10" s="173">
        <f>IF(J10=0,0,IF(J10="","",ROUND((J10*100)/$J$8,2)))</f>
        <v>91.67</v>
      </c>
      <c r="L10" s="179">
        <f t="shared" ref="L10:L54" si="1">IF(K10="","",VLOOKUP(K10,gradeforcomp,4,TRUE))</f>
        <v>2</v>
      </c>
      <c r="M10" s="174" t="str">
        <f t="shared" ref="M10:M54" si="2">IF(K10="","",VLOOKUP(K10,gradeforcomp,5,TRUE))</f>
        <v>ดีมาก</v>
      </c>
      <c r="N10" s="176"/>
      <c r="O10" s="236">
        <f>IF(สมรรถนะ_1!K7="","",สมรรถนะ_1!K7)</f>
        <v>0</v>
      </c>
      <c r="P10" s="181" t="str">
        <f>IF(สมรรถนะ_1!L7="","",สมรรถนะ_1!L7)</f>
        <v xml:space="preserve"> -</v>
      </c>
      <c r="Q10" s="236">
        <f>IF(สมรรถนะ_1!M7="","",สมรรถนะ_1!M7)</f>
        <v>39</v>
      </c>
      <c r="R10" s="235">
        <f>IF(สมรรถนะ_1!N7="","",สมรรถนะ_1!N7)</f>
        <v>0</v>
      </c>
      <c r="S10" s="236" t="str">
        <f>IF(สมรรถนะ_1!O7="","",สมรรถนะ_1!O7)</f>
        <v>ปรับปรุง</v>
      </c>
      <c r="T10" s="176"/>
    </row>
    <row r="11" spans="1:20" s="3" customFormat="1" ht="15.75" customHeight="1">
      <c r="A11" s="2">
        <v>2</v>
      </c>
      <c r="B11" s="38">
        <f>IF(นักเรียน!C7="","",นักเรียน!C7)</f>
        <v>5168</v>
      </c>
      <c r="C11" s="189" t="str">
        <f>IF(นักเรียน!D7="","",นักเรียน!D7)</f>
        <v>เด็กชายวันชัย  แก้วดอนลี</v>
      </c>
      <c r="D11" s="171" t="str">
        <f>IF(ครูประเมินนักเรียน!N11="","",ครูประเมินนักเรียน!N11)</f>
        <v/>
      </c>
      <c r="E11" s="171" t="str">
        <f>IF(ครูประเมินนักเรียน!O11="","",ครูประเมินนักเรียน!O11)</f>
        <v/>
      </c>
      <c r="F11" s="171">
        <f>IF(ครูประเมินนักเรียน!P11="","",ครูประเมินนักเรียน!P11)</f>
        <v>3</v>
      </c>
      <c r="G11" s="171">
        <f>IF(ครูประเมินนักเรียน!Q11="","",ครูประเมินนักเรียน!Q11)</f>
        <v>3</v>
      </c>
      <c r="H11" s="171">
        <f>IF(ครูประเมินนักเรียน!R11="","",ครูประเมินนักเรียน!R11)</f>
        <v>3</v>
      </c>
      <c r="I11" s="171">
        <f>IF(ครูประเมินนักเรียน!S11="","",ครูประเมินนักเรียน!S11)</f>
        <v>3</v>
      </c>
      <c r="J11" s="172">
        <f t="shared" si="0"/>
        <v>12</v>
      </c>
      <c r="K11" s="173">
        <f t="shared" ref="K11:K54" si="3">IF(J11=0,0,IF(J11="","",ROUND((J11*100)/$J$8,2)))</f>
        <v>100</v>
      </c>
      <c r="L11" s="179">
        <f t="shared" si="1"/>
        <v>2</v>
      </c>
      <c r="M11" s="174" t="str">
        <f t="shared" si="2"/>
        <v>ดีมาก</v>
      </c>
      <c r="N11" s="176"/>
      <c r="O11" s="236">
        <f>IF(สมรรถนะ_1!K8="","",สมรรถนะ_1!K8)</f>
        <v>40</v>
      </c>
      <c r="P11" s="181" t="str">
        <f>IF(สมรรถนะ_1!L8="","",สมรรถนะ_1!L8)</f>
        <v xml:space="preserve"> -</v>
      </c>
      <c r="Q11" s="236">
        <f>IF(สมรรถนะ_1!M8="","",สมรรถนะ_1!M8)</f>
        <v>74</v>
      </c>
      <c r="R11" s="235">
        <f>IF(สมรรถนะ_1!N8="","",สมรรถนะ_1!N8)</f>
        <v>1</v>
      </c>
      <c r="S11" s="236" t="str">
        <f>IF(สมรรถนะ_1!O8="","",สมรรถนะ_1!O8)</f>
        <v>ดี</v>
      </c>
      <c r="T11" s="176"/>
    </row>
    <row r="12" spans="1:20" s="3" customFormat="1" ht="15.75" customHeight="1">
      <c r="A12" s="2">
        <v>3</v>
      </c>
      <c r="B12" s="38">
        <f>IF(นักเรียน!C8="","",นักเรียน!C8)</f>
        <v>5169</v>
      </c>
      <c r="C12" s="189" t="str">
        <f>IF(นักเรียน!D8="","",นักเรียน!D8)</f>
        <v>เด็กชายเกียรติดำรงค์  ปึงเจริญปัญญา</v>
      </c>
      <c r="D12" s="171" t="str">
        <f>IF(ครูประเมินนักเรียน!N12="","",ครูประเมินนักเรียน!N12)</f>
        <v/>
      </c>
      <c r="E12" s="171" t="str">
        <f>IF(ครูประเมินนักเรียน!O12="","",ครูประเมินนักเรียน!O12)</f>
        <v/>
      </c>
      <c r="F12" s="171">
        <f>IF(ครูประเมินนักเรียน!P12="","",ครูประเมินนักเรียน!P12)</f>
        <v>2</v>
      </c>
      <c r="G12" s="171">
        <f>IF(ครูประเมินนักเรียน!Q12="","",ครูประเมินนักเรียน!Q12)</f>
        <v>2</v>
      </c>
      <c r="H12" s="171">
        <f>IF(ครูประเมินนักเรียน!R12="","",ครูประเมินนักเรียน!R12)</f>
        <v>2</v>
      </c>
      <c r="I12" s="171">
        <f>IF(ครูประเมินนักเรียน!S12="","",ครูประเมินนักเรียน!S12)</f>
        <v>2</v>
      </c>
      <c r="J12" s="172">
        <f t="shared" si="0"/>
        <v>8</v>
      </c>
      <c r="K12" s="173">
        <f t="shared" si="3"/>
        <v>66.67</v>
      </c>
      <c r="L12" s="179">
        <f t="shared" si="1"/>
        <v>1</v>
      </c>
      <c r="M12" s="174" t="str">
        <f t="shared" si="2"/>
        <v>ดี</v>
      </c>
      <c r="N12" s="176"/>
      <c r="O12" s="236">
        <f>IF(สมรรถนะ_1!K9="","",สมรรถนะ_1!K9)</f>
        <v>75</v>
      </c>
      <c r="P12" s="181" t="str">
        <f>IF(สมรรถนะ_1!L9="","",สมรรถนะ_1!L9)</f>
        <v xml:space="preserve"> -</v>
      </c>
      <c r="Q12" s="236">
        <f>IF(สมรรถนะ_1!M9="","",สมรรถนะ_1!M9)</f>
        <v>100</v>
      </c>
      <c r="R12" s="235">
        <f>IF(สมรรถนะ_1!N9="","",สมรรถนะ_1!N9)</f>
        <v>2</v>
      </c>
      <c r="S12" s="236" t="str">
        <f>IF(สมรรถนะ_1!O9="","",สมรรถนะ_1!O9)</f>
        <v>ดีมาก</v>
      </c>
      <c r="T12" s="176"/>
    </row>
    <row r="13" spans="1:20" s="3" customFormat="1" ht="15.75" customHeight="1">
      <c r="A13" s="2">
        <v>4</v>
      </c>
      <c r="B13" s="38">
        <f>IF(นักเรียน!C9="","",นักเรียน!C9)</f>
        <v>5170</v>
      </c>
      <c r="C13" s="189" t="str">
        <f>IF(นักเรียน!D9="","",นักเรียน!D9)</f>
        <v>เด็กชายสิปปนนท์  เชิดรุ่งเรือง</v>
      </c>
      <c r="D13" s="171" t="str">
        <f>IF(ครูประเมินนักเรียน!N13="","",ครูประเมินนักเรียน!N13)</f>
        <v/>
      </c>
      <c r="E13" s="171" t="str">
        <f>IF(ครูประเมินนักเรียน!O13="","",ครูประเมินนักเรียน!O13)</f>
        <v/>
      </c>
      <c r="F13" s="171" t="str">
        <f>IF(ครูประเมินนักเรียน!P13="","",ครูประเมินนักเรียน!P13)</f>
        <v/>
      </c>
      <c r="G13" s="171" t="str">
        <f>IF(ครูประเมินนักเรียน!Q13="","",ครูประเมินนักเรียน!Q13)</f>
        <v/>
      </c>
      <c r="H13" s="171" t="str">
        <f>IF(ครูประเมินนักเรียน!R13="","",ครูประเมินนักเรียน!R13)</f>
        <v/>
      </c>
      <c r="I13" s="171" t="str">
        <f>IF(ครูประเมินนักเรียน!S13="","",ครูประเมินนักเรียน!S13)</f>
        <v/>
      </c>
      <c r="J13" s="172">
        <f t="shared" si="0"/>
        <v>0</v>
      </c>
      <c r="K13" s="173">
        <f t="shared" si="3"/>
        <v>0</v>
      </c>
      <c r="L13" s="179">
        <f t="shared" si="1"/>
        <v>0</v>
      </c>
      <c r="M13" s="174" t="str">
        <f t="shared" si="2"/>
        <v>ปรับปรุง</v>
      </c>
      <c r="N13" s="176"/>
      <c r="O13" s="236" t="str">
        <f>IF(สมรรถนะ_1!K10="","",สมรรถนะ_1!K10)</f>
        <v/>
      </c>
      <c r="P13" s="181" t="str">
        <f>IF(สมรรถนะ_1!L10="","",สมรรถนะ_1!L10)</f>
        <v/>
      </c>
      <c r="Q13" s="236" t="str">
        <f>IF(สมรรถนะ_1!M10="","",สมรรถนะ_1!M10)</f>
        <v/>
      </c>
      <c r="R13" s="235">
        <f>IF(สมรรถนะ_1!N10="","",สมรรถนะ_1!N10)</f>
        <v>3</v>
      </c>
      <c r="S13" s="236" t="str">
        <f>IF(สมรรถนะ_1!O10="","",สมรรถนะ_1!O10)</f>
        <v/>
      </c>
      <c r="T13" s="176"/>
    </row>
    <row r="14" spans="1:20" s="3" customFormat="1" ht="15.75" customHeight="1">
      <c r="A14" s="2">
        <v>5</v>
      </c>
      <c r="B14" s="38">
        <f>IF(นักเรียน!C10="","",นักเรียน!C10)</f>
        <v>5172</v>
      </c>
      <c r="C14" s="189" t="str">
        <f>IF(นักเรียน!D10="","",นักเรียน!D10)</f>
        <v>เด็กชายทักษิณ  สืบเพ็ง</v>
      </c>
      <c r="D14" s="171" t="str">
        <f>IF(ครูประเมินนักเรียน!N14="","",ครูประเมินนักเรียน!N14)</f>
        <v/>
      </c>
      <c r="E14" s="171" t="str">
        <f>IF(ครูประเมินนักเรียน!O14="","",ครูประเมินนักเรียน!O14)</f>
        <v/>
      </c>
      <c r="F14" s="171" t="str">
        <f>IF(ครูประเมินนักเรียน!P14="","",ครูประเมินนักเรียน!P14)</f>
        <v/>
      </c>
      <c r="G14" s="171" t="str">
        <f>IF(ครูประเมินนักเรียน!Q14="","",ครูประเมินนักเรียน!Q14)</f>
        <v/>
      </c>
      <c r="H14" s="171" t="str">
        <f>IF(ครูประเมินนักเรียน!R14="","",ครูประเมินนักเรียน!R14)</f>
        <v/>
      </c>
      <c r="I14" s="171" t="str">
        <f>IF(ครูประเมินนักเรียน!S14="","",ครูประเมินนักเรียน!S14)</f>
        <v/>
      </c>
      <c r="J14" s="172">
        <f t="shared" si="0"/>
        <v>0</v>
      </c>
      <c r="K14" s="173">
        <f t="shared" si="3"/>
        <v>0</v>
      </c>
      <c r="L14" s="179">
        <f t="shared" si="1"/>
        <v>0</v>
      </c>
      <c r="M14" s="174" t="str">
        <f t="shared" si="2"/>
        <v>ปรับปรุง</v>
      </c>
      <c r="N14" s="176"/>
      <c r="O14" s="178"/>
      <c r="P14" s="178"/>
      <c r="Q14" s="178"/>
      <c r="R14" s="178"/>
      <c r="S14" s="178"/>
      <c r="T14" s="176"/>
    </row>
    <row r="15" spans="1:20" s="3" customFormat="1" ht="15.75" customHeight="1">
      <c r="A15" s="2">
        <v>6</v>
      </c>
      <c r="B15" s="38">
        <f>IF(นักเรียน!C11="","",นักเรียน!C11)</f>
        <v>5194</v>
      </c>
      <c r="C15" s="189" t="str">
        <f>IF(นักเรียน!D11="","",นักเรียน!D11)</f>
        <v>เด็กชายพงศ์พิสุทธิ์  จินดา</v>
      </c>
      <c r="D15" s="171" t="str">
        <f>IF(ครูประเมินนักเรียน!N15="","",ครูประเมินนักเรียน!N15)</f>
        <v/>
      </c>
      <c r="E15" s="171" t="str">
        <f>IF(ครูประเมินนักเรียน!O15="","",ครูประเมินนักเรียน!O15)</f>
        <v/>
      </c>
      <c r="F15" s="171" t="str">
        <f>IF(ครูประเมินนักเรียน!P15="","",ครูประเมินนักเรียน!P15)</f>
        <v/>
      </c>
      <c r="G15" s="171" t="str">
        <f>IF(ครูประเมินนักเรียน!Q15="","",ครูประเมินนักเรียน!Q15)</f>
        <v/>
      </c>
      <c r="H15" s="171" t="str">
        <f>IF(ครูประเมินนักเรียน!R15="","",ครูประเมินนักเรียน!R15)</f>
        <v/>
      </c>
      <c r="I15" s="171" t="str">
        <f>IF(ครูประเมินนักเรียน!S15="","",ครูประเมินนักเรียน!S15)</f>
        <v/>
      </c>
      <c r="J15" s="172">
        <f t="shared" si="0"/>
        <v>0</v>
      </c>
      <c r="K15" s="173">
        <f t="shared" si="3"/>
        <v>0</v>
      </c>
      <c r="L15" s="179">
        <f t="shared" si="1"/>
        <v>0</v>
      </c>
      <c r="M15" s="174" t="str">
        <f t="shared" si="2"/>
        <v>ปรับปรุง</v>
      </c>
      <c r="N15" s="176"/>
      <c r="O15" s="176"/>
      <c r="P15" s="176"/>
      <c r="Q15" s="176"/>
      <c r="R15" s="176"/>
      <c r="S15" s="176"/>
      <c r="T15" s="176"/>
    </row>
    <row r="16" spans="1:20" s="3" customFormat="1" ht="15.75" customHeight="1">
      <c r="A16" s="2">
        <v>7</v>
      </c>
      <c r="B16" s="38">
        <f>IF(นักเรียน!C12="","",นักเรียน!C12)</f>
        <v>5599</v>
      </c>
      <c r="C16" s="189" t="str">
        <f>IF(นักเรียน!D12="","",นักเรียน!D12)</f>
        <v>เด็กชายอนุสรณ์  หาญสุด</v>
      </c>
      <c r="D16" s="171" t="str">
        <f>IF(ครูประเมินนักเรียน!N16="","",ครูประเมินนักเรียน!N16)</f>
        <v/>
      </c>
      <c r="E16" s="171" t="str">
        <f>IF(ครูประเมินนักเรียน!O16="","",ครูประเมินนักเรียน!O16)</f>
        <v/>
      </c>
      <c r="F16" s="171" t="str">
        <f>IF(ครูประเมินนักเรียน!P16="","",ครูประเมินนักเรียน!P16)</f>
        <v/>
      </c>
      <c r="G16" s="171" t="str">
        <f>IF(ครูประเมินนักเรียน!Q16="","",ครูประเมินนักเรียน!Q16)</f>
        <v/>
      </c>
      <c r="H16" s="171" t="str">
        <f>IF(ครูประเมินนักเรียน!R16="","",ครูประเมินนักเรียน!R16)</f>
        <v/>
      </c>
      <c r="I16" s="171" t="str">
        <f>IF(ครูประเมินนักเรียน!S16="","",ครูประเมินนักเรียน!S16)</f>
        <v/>
      </c>
      <c r="J16" s="172">
        <f t="shared" si="0"/>
        <v>0</v>
      </c>
      <c r="K16" s="173">
        <f t="shared" si="3"/>
        <v>0</v>
      </c>
      <c r="L16" s="179">
        <f t="shared" si="1"/>
        <v>0</v>
      </c>
      <c r="M16" s="174" t="str">
        <f t="shared" si="2"/>
        <v>ปรับปรุง</v>
      </c>
      <c r="N16" s="176"/>
      <c r="O16" s="176"/>
      <c r="P16" s="176"/>
      <c r="Q16" s="176"/>
      <c r="R16" s="176"/>
      <c r="S16" s="176"/>
      <c r="T16" s="176"/>
    </row>
    <row r="17" spans="1:20" s="3" customFormat="1" ht="15.75" customHeight="1">
      <c r="A17" s="2">
        <v>8</v>
      </c>
      <c r="B17" s="38">
        <f>IF(นักเรียน!C13="","",นักเรียน!C13)</f>
        <v>5600</v>
      </c>
      <c r="C17" s="189" t="str">
        <f>IF(นักเรียน!D13="","",นักเรียน!D13)</f>
        <v>เด็กชายอนุศักดิ์  หาญสุด</v>
      </c>
      <c r="D17" s="171" t="str">
        <f>IF(ครูประเมินนักเรียน!N17="","",ครูประเมินนักเรียน!N17)</f>
        <v/>
      </c>
      <c r="E17" s="171" t="str">
        <f>IF(ครูประเมินนักเรียน!O17="","",ครูประเมินนักเรียน!O17)</f>
        <v/>
      </c>
      <c r="F17" s="171" t="str">
        <f>IF(ครูประเมินนักเรียน!P17="","",ครูประเมินนักเรียน!P17)</f>
        <v/>
      </c>
      <c r="G17" s="171" t="str">
        <f>IF(ครูประเมินนักเรียน!Q17="","",ครูประเมินนักเรียน!Q17)</f>
        <v/>
      </c>
      <c r="H17" s="171" t="str">
        <f>IF(ครูประเมินนักเรียน!R17="","",ครูประเมินนักเรียน!R17)</f>
        <v/>
      </c>
      <c r="I17" s="171" t="str">
        <f>IF(ครูประเมินนักเรียน!S17="","",ครูประเมินนักเรียน!S17)</f>
        <v/>
      </c>
      <c r="J17" s="172">
        <f t="shared" si="0"/>
        <v>0</v>
      </c>
      <c r="K17" s="173">
        <f t="shared" si="3"/>
        <v>0</v>
      </c>
      <c r="L17" s="179">
        <f t="shared" si="1"/>
        <v>0</v>
      </c>
      <c r="M17" s="174" t="str">
        <f t="shared" si="2"/>
        <v>ปรับปรุง</v>
      </c>
      <c r="N17" s="176"/>
      <c r="O17" s="176"/>
      <c r="P17" s="176"/>
      <c r="Q17" s="176"/>
      <c r="R17" s="176"/>
      <c r="S17" s="176"/>
      <c r="T17" s="176"/>
    </row>
    <row r="18" spans="1:20" s="3" customFormat="1" ht="15.75" customHeight="1">
      <c r="A18" s="2">
        <v>9</v>
      </c>
      <c r="B18" s="38">
        <f>IF(นักเรียน!C14="","",นักเรียน!C14)</f>
        <v>5174</v>
      </c>
      <c r="C18" s="189" t="str">
        <f>IF(นักเรียน!D14="","",นักเรียน!D14)</f>
        <v>เด็กหญิงกาญจนา  ตรีเมฆ</v>
      </c>
      <c r="D18" s="171" t="str">
        <f>IF(ครูประเมินนักเรียน!N18="","",ครูประเมินนักเรียน!N18)</f>
        <v/>
      </c>
      <c r="E18" s="171" t="str">
        <f>IF(ครูประเมินนักเรียน!O18="","",ครูประเมินนักเรียน!O18)</f>
        <v/>
      </c>
      <c r="F18" s="171" t="str">
        <f>IF(ครูประเมินนักเรียน!P18="","",ครูประเมินนักเรียน!P18)</f>
        <v/>
      </c>
      <c r="G18" s="171" t="str">
        <f>IF(ครูประเมินนักเรียน!Q18="","",ครูประเมินนักเรียน!Q18)</f>
        <v/>
      </c>
      <c r="H18" s="171" t="str">
        <f>IF(ครูประเมินนักเรียน!R18="","",ครูประเมินนักเรียน!R18)</f>
        <v/>
      </c>
      <c r="I18" s="171" t="str">
        <f>IF(ครูประเมินนักเรียน!S18="","",ครูประเมินนักเรียน!S18)</f>
        <v/>
      </c>
      <c r="J18" s="172">
        <f t="shared" si="0"/>
        <v>0</v>
      </c>
      <c r="K18" s="173">
        <f t="shared" si="3"/>
        <v>0</v>
      </c>
      <c r="L18" s="179">
        <f t="shared" si="1"/>
        <v>0</v>
      </c>
      <c r="M18" s="174" t="str">
        <f t="shared" si="2"/>
        <v>ปรับปรุง</v>
      </c>
      <c r="N18" s="176"/>
      <c r="O18" s="176"/>
      <c r="P18" s="176"/>
      <c r="Q18" s="176"/>
      <c r="R18" s="176"/>
      <c r="S18" s="176"/>
      <c r="T18" s="176"/>
    </row>
    <row r="19" spans="1:20" s="3" customFormat="1" ht="15.75" customHeight="1">
      <c r="A19" s="2">
        <v>10</v>
      </c>
      <c r="B19" s="38">
        <f>IF(นักเรียน!C15="","",นักเรียน!C15)</f>
        <v>5178</v>
      </c>
      <c r="C19" s="189" t="str">
        <f>IF(นักเรียน!D15="","",นักเรียน!D15)</f>
        <v>เด็กหญิงศิริรัตน์  เรศร์คงธนวัฒน์</v>
      </c>
      <c r="D19" s="171" t="str">
        <f>IF(ครูประเมินนักเรียน!N19="","",ครูประเมินนักเรียน!N19)</f>
        <v/>
      </c>
      <c r="E19" s="171" t="str">
        <f>IF(ครูประเมินนักเรียน!O19="","",ครูประเมินนักเรียน!O19)</f>
        <v/>
      </c>
      <c r="F19" s="171" t="str">
        <f>IF(ครูประเมินนักเรียน!P19="","",ครูประเมินนักเรียน!P19)</f>
        <v/>
      </c>
      <c r="G19" s="171" t="str">
        <f>IF(ครูประเมินนักเรียน!Q19="","",ครูประเมินนักเรียน!Q19)</f>
        <v/>
      </c>
      <c r="H19" s="171" t="str">
        <f>IF(ครูประเมินนักเรียน!R19="","",ครูประเมินนักเรียน!R19)</f>
        <v/>
      </c>
      <c r="I19" s="171" t="str">
        <f>IF(ครูประเมินนักเรียน!S19="","",ครูประเมินนักเรียน!S19)</f>
        <v/>
      </c>
      <c r="J19" s="172">
        <f t="shared" si="0"/>
        <v>0</v>
      </c>
      <c r="K19" s="173">
        <f t="shared" si="3"/>
        <v>0</v>
      </c>
      <c r="L19" s="179">
        <f t="shared" si="1"/>
        <v>0</v>
      </c>
      <c r="M19" s="174" t="str">
        <f t="shared" si="2"/>
        <v>ปรับปรุง</v>
      </c>
      <c r="N19" s="176"/>
      <c r="O19" s="176"/>
      <c r="P19" s="176"/>
      <c r="Q19" s="176"/>
      <c r="R19" s="176"/>
      <c r="S19" s="176"/>
      <c r="T19" s="176"/>
    </row>
    <row r="20" spans="1:20" s="3" customFormat="1" ht="15.75" customHeight="1">
      <c r="A20" s="2">
        <v>11</v>
      </c>
      <c r="B20" s="38">
        <f>IF(นักเรียน!C16="","",นักเรียน!C16)</f>
        <v>5179</v>
      </c>
      <c r="C20" s="189" t="str">
        <f>IF(นักเรียน!D16="","",นักเรียน!D16)</f>
        <v>เด็กหญิงวัชรี  เรือนเพชร</v>
      </c>
      <c r="D20" s="171" t="str">
        <f>IF(ครูประเมินนักเรียน!N20="","",ครูประเมินนักเรียน!N20)</f>
        <v/>
      </c>
      <c r="E20" s="171" t="str">
        <f>IF(ครูประเมินนักเรียน!O20="","",ครูประเมินนักเรียน!O20)</f>
        <v/>
      </c>
      <c r="F20" s="171" t="str">
        <f>IF(ครูประเมินนักเรียน!P20="","",ครูประเมินนักเรียน!P20)</f>
        <v/>
      </c>
      <c r="G20" s="171" t="str">
        <f>IF(ครูประเมินนักเรียน!Q20="","",ครูประเมินนักเรียน!Q20)</f>
        <v/>
      </c>
      <c r="H20" s="171" t="str">
        <f>IF(ครูประเมินนักเรียน!R20="","",ครูประเมินนักเรียน!R20)</f>
        <v/>
      </c>
      <c r="I20" s="171" t="str">
        <f>IF(ครูประเมินนักเรียน!S20="","",ครูประเมินนักเรียน!S20)</f>
        <v/>
      </c>
      <c r="J20" s="172">
        <f t="shared" si="0"/>
        <v>0</v>
      </c>
      <c r="K20" s="173">
        <f t="shared" si="3"/>
        <v>0</v>
      </c>
      <c r="L20" s="179">
        <f t="shared" si="1"/>
        <v>0</v>
      </c>
      <c r="M20" s="174" t="str">
        <f t="shared" si="2"/>
        <v>ปรับปรุง</v>
      </c>
      <c r="N20" s="176"/>
      <c r="O20" s="176"/>
      <c r="P20" s="176"/>
      <c r="Q20" s="176"/>
      <c r="R20" s="176"/>
      <c r="S20" s="176"/>
      <c r="T20" s="176"/>
    </row>
    <row r="21" spans="1:20" s="3" customFormat="1" ht="15.75" customHeight="1">
      <c r="A21" s="2">
        <v>12</v>
      </c>
      <c r="B21" s="38">
        <f>IF(นักเรียน!C17="","",นักเรียน!C17)</f>
        <v>5183</v>
      </c>
      <c r="C21" s="189" t="str">
        <f>IF(นักเรียน!D17="","",นักเรียน!D17)</f>
        <v>เด็กหญิงพัชรา  สนธิรักษ์</v>
      </c>
      <c r="D21" s="171" t="str">
        <f>IF(ครูประเมินนักเรียน!N21="","",ครูประเมินนักเรียน!N21)</f>
        <v/>
      </c>
      <c r="E21" s="171" t="str">
        <f>IF(ครูประเมินนักเรียน!O21="","",ครูประเมินนักเรียน!O21)</f>
        <v/>
      </c>
      <c r="F21" s="171" t="str">
        <f>IF(ครูประเมินนักเรียน!P21="","",ครูประเมินนักเรียน!P21)</f>
        <v/>
      </c>
      <c r="G21" s="171" t="str">
        <f>IF(ครูประเมินนักเรียน!Q21="","",ครูประเมินนักเรียน!Q21)</f>
        <v/>
      </c>
      <c r="H21" s="171" t="str">
        <f>IF(ครูประเมินนักเรียน!R21="","",ครูประเมินนักเรียน!R21)</f>
        <v/>
      </c>
      <c r="I21" s="171" t="str">
        <f>IF(ครูประเมินนักเรียน!S21="","",ครูประเมินนักเรียน!S21)</f>
        <v/>
      </c>
      <c r="J21" s="172">
        <f t="shared" si="0"/>
        <v>0</v>
      </c>
      <c r="K21" s="173">
        <f t="shared" si="3"/>
        <v>0</v>
      </c>
      <c r="L21" s="179">
        <f t="shared" si="1"/>
        <v>0</v>
      </c>
      <c r="M21" s="174" t="str">
        <f t="shared" si="2"/>
        <v>ปรับปรุง</v>
      </c>
      <c r="N21" s="176"/>
      <c r="O21" s="176"/>
      <c r="P21" s="176"/>
      <c r="Q21" s="176"/>
      <c r="R21" s="176"/>
      <c r="S21" s="176"/>
      <c r="T21" s="176"/>
    </row>
    <row r="22" spans="1:20" s="3" customFormat="1" ht="15.75" customHeight="1">
      <c r="A22" s="2">
        <v>13</v>
      </c>
      <c r="B22" s="38">
        <f>IF(นักเรียน!C18="","",นักเรียน!C18)</f>
        <v>5185</v>
      </c>
      <c r="C22" s="189" t="str">
        <f>IF(นักเรียน!D18="","",นักเรียน!D18)</f>
        <v>เด็กหญิงกรรณิการ์  ต่างครบุรี</v>
      </c>
      <c r="D22" s="171" t="str">
        <f>IF(ครูประเมินนักเรียน!N22="","",ครูประเมินนักเรียน!N22)</f>
        <v/>
      </c>
      <c r="E22" s="171" t="str">
        <f>IF(ครูประเมินนักเรียน!O22="","",ครูประเมินนักเรียน!O22)</f>
        <v/>
      </c>
      <c r="F22" s="171" t="str">
        <f>IF(ครูประเมินนักเรียน!P22="","",ครูประเมินนักเรียน!P22)</f>
        <v/>
      </c>
      <c r="G22" s="171" t="str">
        <f>IF(ครูประเมินนักเรียน!Q22="","",ครูประเมินนักเรียน!Q22)</f>
        <v/>
      </c>
      <c r="H22" s="171" t="str">
        <f>IF(ครูประเมินนักเรียน!R22="","",ครูประเมินนักเรียน!R22)</f>
        <v/>
      </c>
      <c r="I22" s="171" t="str">
        <f>IF(ครูประเมินนักเรียน!S22="","",ครูประเมินนักเรียน!S22)</f>
        <v/>
      </c>
      <c r="J22" s="172">
        <f t="shared" si="0"/>
        <v>0</v>
      </c>
      <c r="K22" s="173">
        <f t="shared" si="3"/>
        <v>0</v>
      </c>
      <c r="L22" s="179">
        <f t="shared" si="1"/>
        <v>0</v>
      </c>
      <c r="M22" s="174" t="str">
        <f t="shared" si="2"/>
        <v>ปรับปรุง</v>
      </c>
      <c r="N22" s="176"/>
      <c r="O22" s="176"/>
      <c r="P22" s="176"/>
      <c r="Q22" s="176"/>
      <c r="R22" s="176"/>
      <c r="S22" s="176"/>
      <c r="T22" s="176"/>
    </row>
    <row r="23" spans="1:20" s="3" customFormat="1" ht="15.75" customHeight="1">
      <c r="A23" s="2">
        <v>14</v>
      </c>
      <c r="B23" s="38">
        <f>IF(นักเรียน!C19="","",นักเรียน!C19)</f>
        <v>5279</v>
      </c>
      <c r="C23" s="189" t="str">
        <f>IF(นักเรียน!D19="","",นักเรียน!D19)</f>
        <v>เด็กหญิงจิราภรณ์  กลิ่นนางรอง</v>
      </c>
      <c r="D23" s="171" t="str">
        <f>IF(ครูประเมินนักเรียน!N23="","",ครูประเมินนักเรียน!N23)</f>
        <v/>
      </c>
      <c r="E23" s="171" t="str">
        <f>IF(ครูประเมินนักเรียน!O23="","",ครูประเมินนักเรียน!O23)</f>
        <v/>
      </c>
      <c r="F23" s="171" t="str">
        <f>IF(ครูประเมินนักเรียน!P23="","",ครูประเมินนักเรียน!P23)</f>
        <v/>
      </c>
      <c r="G23" s="171" t="str">
        <f>IF(ครูประเมินนักเรียน!Q23="","",ครูประเมินนักเรียน!Q23)</f>
        <v/>
      </c>
      <c r="H23" s="171" t="str">
        <f>IF(ครูประเมินนักเรียน!R23="","",ครูประเมินนักเรียน!R23)</f>
        <v/>
      </c>
      <c r="I23" s="171" t="str">
        <f>IF(ครูประเมินนักเรียน!S23="","",ครูประเมินนักเรียน!S23)</f>
        <v/>
      </c>
      <c r="J23" s="172">
        <f t="shared" si="0"/>
        <v>0</v>
      </c>
      <c r="K23" s="173">
        <f t="shared" si="3"/>
        <v>0</v>
      </c>
      <c r="L23" s="179">
        <f t="shared" si="1"/>
        <v>0</v>
      </c>
      <c r="M23" s="174" t="str">
        <f t="shared" si="2"/>
        <v>ปรับปรุง</v>
      </c>
      <c r="N23" s="176"/>
      <c r="O23" s="176"/>
      <c r="P23" s="176"/>
      <c r="Q23" s="176"/>
      <c r="R23" s="176"/>
      <c r="S23" s="176"/>
      <c r="T23" s="176"/>
    </row>
    <row r="24" spans="1:20" s="3" customFormat="1" ht="15.75" customHeight="1">
      <c r="A24" s="2">
        <v>15</v>
      </c>
      <c r="B24" s="38">
        <f>IF(นักเรียน!C20="","",นักเรียน!C20)</f>
        <v>5427</v>
      </c>
      <c r="C24" s="189" t="str">
        <f>IF(นักเรียน!D20="","",นักเรียน!D20)</f>
        <v>เด็กหญิงเบญจรัตน์  รอดนางรอง</v>
      </c>
      <c r="D24" s="171" t="str">
        <f>IF(ครูประเมินนักเรียน!N24="","",ครูประเมินนักเรียน!N24)</f>
        <v/>
      </c>
      <c r="E24" s="171" t="str">
        <f>IF(ครูประเมินนักเรียน!O24="","",ครูประเมินนักเรียน!O24)</f>
        <v/>
      </c>
      <c r="F24" s="171" t="str">
        <f>IF(ครูประเมินนักเรียน!P24="","",ครูประเมินนักเรียน!P24)</f>
        <v/>
      </c>
      <c r="G24" s="171" t="str">
        <f>IF(ครูประเมินนักเรียน!Q24="","",ครูประเมินนักเรียน!Q24)</f>
        <v/>
      </c>
      <c r="H24" s="171" t="str">
        <f>IF(ครูประเมินนักเรียน!R24="","",ครูประเมินนักเรียน!R24)</f>
        <v/>
      </c>
      <c r="I24" s="171" t="str">
        <f>IF(ครูประเมินนักเรียน!S24="","",ครูประเมินนักเรียน!S24)</f>
        <v/>
      </c>
      <c r="J24" s="172">
        <f t="shared" si="0"/>
        <v>0</v>
      </c>
      <c r="K24" s="173">
        <f t="shared" si="3"/>
        <v>0</v>
      </c>
      <c r="L24" s="179">
        <f t="shared" si="1"/>
        <v>0</v>
      </c>
      <c r="M24" s="174" t="str">
        <f t="shared" si="2"/>
        <v>ปรับปรุง</v>
      </c>
      <c r="N24" s="176"/>
      <c r="O24" s="176"/>
      <c r="P24" s="176"/>
      <c r="Q24" s="176"/>
      <c r="R24" s="176"/>
      <c r="S24" s="176"/>
      <c r="T24" s="176"/>
    </row>
    <row r="25" spans="1:20" s="3" customFormat="1" ht="15.75" customHeight="1">
      <c r="A25" s="2">
        <v>16</v>
      </c>
      <c r="B25" s="38">
        <f>IF(นักเรียน!C21="","",นักเรียน!C21)</f>
        <v>5592</v>
      </c>
      <c r="C25" s="189" t="str">
        <f>IF(นักเรียน!D21="","",นักเรียน!D21)</f>
        <v>เด็กหญิงดวงนภา  เรียบกระโทก</v>
      </c>
      <c r="D25" s="171" t="str">
        <f>IF(ครูประเมินนักเรียน!N25="","",ครูประเมินนักเรียน!N25)</f>
        <v/>
      </c>
      <c r="E25" s="171" t="str">
        <f>IF(ครูประเมินนักเรียน!O25="","",ครูประเมินนักเรียน!O25)</f>
        <v/>
      </c>
      <c r="F25" s="171" t="str">
        <f>IF(ครูประเมินนักเรียน!P25="","",ครูประเมินนักเรียน!P25)</f>
        <v/>
      </c>
      <c r="G25" s="171" t="str">
        <f>IF(ครูประเมินนักเรียน!Q25="","",ครูประเมินนักเรียน!Q25)</f>
        <v/>
      </c>
      <c r="H25" s="171" t="str">
        <f>IF(ครูประเมินนักเรียน!R25="","",ครูประเมินนักเรียน!R25)</f>
        <v/>
      </c>
      <c r="I25" s="171" t="str">
        <f>IF(ครูประเมินนักเรียน!S25="","",ครูประเมินนักเรียน!S25)</f>
        <v/>
      </c>
      <c r="J25" s="172">
        <f t="shared" si="0"/>
        <v>0</v>
      </c>
      <c r="K25" s="173">
        <f t="shared" si="3"/>
        <v>0</v>
      </c>
      <c r="L25" s="179">
        <f t="shared" si="1"/>
        <v>0</v>
      </c>
      <c r="M25" s="174" t="str">
        <f t="shared" si="2"/>
        <v>ปรับปรุง</v>
      </c>
      <c r="N25" s="176"/>
      <c r="O25" s="176"/>
      <c r="P25" s="176"/>
      <c r="Q25" s="176"/>
      <c r="R25" s="176"/>
      <c r="S25" s="176"/>
      <c r="T25" s="176"/>
    </row>
    <row r="26" spans="1:20" s="3" customFormat="1" ht="15.75" customHeight="1">
      <c r="A26" s="2">
        <v>17</v>
      </c>
      <c r="B26" s="38">
        <f>IF(นักเรียน!C22="","",นักเรียน!C22)</f>
        <v>5594</v>
      </c>
      <c r="C26" s="189" t="str">
        <f>IF(นักเรียน!D22="","",นักเรียน!D22)</f>
        <v>เด็กหญิงสุณิสา  กันผักแว่น</v>
      </c>
      <c r="D26" s="171" t="str">
        <f>IF(ครูประเมินนักเรียน!N26="","",ครูประเมินนักเรียน!N26)</f>
        <v/>
      </c>
      <c r="E26" s="171" t="str">
        <f>IF(ครูประเมินนักเรียน!O26="","",ครูประเมินนักเรียน!O26)</f>
        <v/>
      </c>
      <c r="F26" s="171" t="str">
        <f>IF(ครูประเมินนักเรียน!P26="","",ครูประเมินนักเรียน!P26)</f>
        <v/>
      </c>
      <c r="G26" s="171" t="str">
        <f>IF(ครูประเมินนักเรียน!Q26="","",ครูประเมินนักเรียน!Q26)</f>
        <v/>
      </c>
      <c r="H26" s="171" t="str">
        <f>IF(ครูประเมินนักเรียน!R26="","",ครูประเมินนักเรียน!R26)</f>
        <v/>
      </c>
      <c r="I26" s="171" t="str">
        <f>IF(ครูประเมินนักเรียน!S26="","",ครูประเมินนักเรียน!S26)</f>
        <v/>
      </c>
      <c r="J26" s="172">
        <f t="shared" si="0"/>
        <v>0</v>
      </c>
      <c r="K26" s="173">
        <f t="shared" si="3"/>
        <v>0</v>
      </c>
      <c r="L26" s="179">
        <f t="shared" si="1"/>
        <v>0</v>
      </c>
      <c r="M26" s="174" t="str">
        <f t="shared" si="2"/>
        <v>ปรับปรุง</v>
      </c>
      <c r="N26" s="176"/>
      <c r="O26" s="176"/>
      <c r="P26" s="176"/>
      <c r="Q26" s="176"/>
      <c r="R26" s="176"/>
      <c r="S26" s="176"/>
      <c r="T26" s="176"/>
    </row>
    <row r="27" spans="1:20" s="3" customFormat="1" ht="15.75" customHeight="1">
      <c r="A27" s="2">
        <v>18</v>
      </c>
      <c r="B27" s="38" t="str">
        <f>IF(นักเรียน!C23="","",นักเรียน!C23)</f>
        <v/>
      </c>
      <c r="C27" s="189" t="str">
        <f>IF(นักเรียน!D23="","",นักเรียน!D23)</f>
        <v>เด็กหญิงสุดารัตน์ ต่างครบุรี</v>
      </c>
      <c r="D27" s="171" t="str">
        <f>IF(ครูประเมินนักเรียน!N27="","",ครูประเมินนักเรียน!N27)</f>
        <v/>
      </c>
      <c r="E27" s="171" t="str">
        <f>IF(ครูประเมินนักเรียน!O27="","",ครูประเมินนักเรียน!O27)</f>
        <v/>
      </c>
      <c r="F27" s="171" t="str">
        <f>IF(ครูประเมินนักเรียน!P27="","",ครูประเมินนักเรียน!P27)</f>
        <v/>
      </c>
      <c r="G27" s="171" t="str">
        <f>IF(ครูประเมินนักเรียน!Q27="","",ครูประเมินนักเรียน!Q27)</f>
        <v/>
      </c>
      <c r="H27" s="171" t="str">
        <f>IF(ครูประเมินนักเรียน!R27="","",ครูประเมินนักเรียน!R27)</f>
        <v/>
      </c>
      <c r="I27" s="171" t="str">
        <f>IF(ครูประเมินนักเรียน!S27="","",ครูประเมินนักเรียน!S27)</f>
        <v/>
      </c>
      <c r="J27" s="172">
        <f t="shared" si="0"/>
        <v>0</v>
      </c>
      <c r="K27" s="173">
        <f t="shared" si="3"/>
        <v>0</v>
      </c>
      <c r="L27" s="179">
        <f t="shared" si="1"/>
        <v>0</v>
      </c>
      <c r="M27" s="174" t="str">
        <f t="shared" si="2"/>
        <v>ปรับปรุง</v>
      </c>
      <c r="N27" s="176"/>
      <c r="O27" s="176"/>
      <c r="P27" s="176"/>
      <c r="Q27" s="176"/>
      <c r="R27" s="176"/>
      <c r="S27" s="176"/>
      <c r="T27" s="176"/>
    </row>
    <row r="28" spans="1:20" s="3" customFormat="1" ht="15.75" customHeight="1">
      <c r="A28" s="2">
        <v>19</v>
      </c>
      <c r="B28" s="38" t="str">
        <f>IF(นักเรียน!C24="","",นักเรียน!C24)</f>
        <v/>
      </c>
      <c r="C28" s="189" t="str">
        <f>IF(นักเรียน!D24="","",นักเรียน!D24)</f>
        <v/>
      </c>
      <c r="D28" s="171" t="str">
        <f>IF(ครูประเมินนักเรียน!N28="","",ครูประเมินนักเรียน!N28)</f>
        <v/>
      </c>
      <c r="E28" s="171" t="str">
        <f>IF(ครูประเมินนักเรียน!O28="","",ครูประเมินนักเรียน!O28)</f>
        <v/>
      </c>
      <c r="F28" s="171" t="str">
        <f>IF(ครูประเมินนักเรียน!P28="","",ครูประเมินนักเรียน!P28)</f>
        <v/>
      </c>
      <c r="G28" s="171" t="str">
        <f>IF(ครูประเมินนักเรียน!Q28="","",ครูประเมินนักเรียน!Q28)</f>
        <v/>
      </c>
      <c r="H28" s="171" t="str">
        <f>IF(ครูประเมินนักเรียน!R28="","",ครูประเมินนักเรียน!R28)</f>
        <v/>
      </c>
      <c r="I28" s="171" t="str">
        <f>IF(ครูประเมินนักเรียน!S28="","",ครูประเมินนักเรียน!S28)</f>
        <v/>
      </c>
      <c r="J28" s="172" t="str">
        <f t="shared" si="0"/>
        <v/>
      </c>
      <c r="K28" s="173" t="str">
        <f t="shared" si="3"/>
        <v/>
      </c>
      <c r="L28" s="179" t="str">
        <f t="shared" si="1"/>
        <v/>
      </c>
      <c r="M28" s="174" t="str">
        <f t="shared" si="2"/>
        <v/>
      </c>
      <c r="N28" s="176"/>
      <c r="O28" s="176"/>
      <c r="P28" s="176"/>
      <c r="Q28" s="176"/>
      <c r="R28" s="176"/>
      <c r="S28" s="176"/>
      <c r="T28" s="176"/>
    </row>
    <row r="29" spans="1:20" s="3" customFormat="1" ht="15.75" customHeight="1">
      <c r="A29" s="2">
        <v>20</v>
      </c>
      <c r="B29" s="38" t="str">
        <f>IF(นักเรียน!C25="","",นักเรียน!C25)</f>
        <v/>
      </c>
      <c r="C29" s="189" t="str">
        <f>IF(นักเรียน!D25="","",นักเรียน!D25)</f>
        <v/>
      </c>
      <c r="D29" s="171" t="str">
        <f>IF(ครูประเมินนักเรียน!N29="","",ครูประเมินนักเรียน!N29)</f>
        <v/>
      </c>
      <c r="E29" s="171" t="str">
        <f>IF(ครูประเมินนักเรียน!O29="","",ครูประเมินนักเรียน!O29)</f>
        <v/>
      </c>
      <c r="F29" s="171" t="str">
        <f>IF(ครูประเมินนักเรียน!P29="","",ครูประเมินนักเรียน!P29)</f>
        <v/>
      </c>
      <c r="G29" s="171" t="str">
        <f>IF(ครูประเมินนักเรียน!Q29="","",ครูประเมินนักเรียน!Q29)</f>
        <v/>
      </c>
      <c r="H29" s="171" t="str">
        <f>IF(ครูประเมินนักเรียน!R29="","",ครูประเมินนักเรียน!R29)</f>
        <v/>
      </c>
      <c r="I29" s="171" t="str">
        <f>IF(ครูประเมินนักเรียน!S29="","",ครูประเมินนักเรียน!S29)</f>
        <v/>
      </c>
      <c r="J29" s="172" t="str">
        <f t="shared" si="0"/>
        <v/>
      </c>
      <c r="K29" s="173" t="str">
        <f t="shared" si="3"/>
        <v/>
      </c>
      <c r="L29" s="179" t="str">
        <f t="shared" si="1"/>
        <v/>
      </c>
      <c r="M29" s="174" t="str">
        <f t="shared" si="2"/>
        <v/>
      </c>
      <c r="N29" s="176"/>
      <c r="O29" s="176"/>
      <c r="P29" s="176"/>
      <c r="Q29" s="176"/>
      <c r="R29" s="176"/>
      <c r="S29" s="176"/>
      <c r="T29" s="176"/>
    </row>
    <row r="30" spans="1:20" s="3" customFormat="1" ht="15.75" customHeight="1">
      <c r="A30" s="2">
        <v>21</v>
      </c>
      <c r="B30" s="38" t="str">
        <f>IF(นักเรียน!C26="","",นักเรียน!C26)</f>
        <v/>
      </c>
      <c r="C30" s="189" t="str">
        <f>IF(นักเรียน!D26="","",นักเรียน!D26)</f>
        <v/>
      </c>
      <c r="D30" s="171" t="str">
        <f>IF(ครูประเมินนักเรียน!N30="","",ครูประเมินนักเรียน!N30)</f>
        <v/>
      </c>
      <c r="E30" s="171" t="str">
        <f>IF(ครูประเมินนักเรียน!O30="","",ครูประเมินนักเรียน!O30)</f>
        <v/>
      </c>
      <c r="F30" s="171" t="str">
        <f>IF(ครูประเมินนักเรียน!P30="","",ครูประเมินนักเรียน!P30)</f>
        <v/>
      </c>
      <c r="G30" s="171" t="str">
        <f>IF(ครูประเมินนักเรียน!Q30="","",ครูประเมินนักเรียน!Q30)</f>
        <v/>
      </c>
      <c r="H30" s="171" t="str">
        <f>IF(ครูประเมินนักเรียน!R30="","",ครูประเมินนักเรียน!R30)</f>
        <v/>
      </c>
      <c r="I30" s="171" t="str">
        <f>IF(ครูประเมินนักเรียน!S30="","",ครูประเมินนักเรียน!S30)</f>
        <v/>
      </c>
      <c r="J30" s="172" t="str">
        <f t="shared" si="0"/>
        <v/>
      </c>
      <c r="K30" s="173" t="str">
        <f t="shared" si="3"/>
        <v/>
      </c>
      <c r="L30" s="179" t="str">
        <f t="shared" si="1"/>
        <v/>
      </c>
      <c r="M30" s="174" t="str">
        <f t="shared" si="2"/>
        <v/>
      </c>
      <c r="N30" s="176"/>
      <c r="O30" s="176"/>
      <c r="P30" s="176"/>
      <c r="Q30" s="176"/>
      <c r="R30" s="176"/>
      <c r="S30" s="176"/>
      <c r="T30" s="176"/>
    </row>
    <row r="31" spans="1:20" s="3" customFormat="1" ht="15.75" customHeight="1">
      <c r="A31" s="2">
        <v>22</v>
      </c>
      <c r="B31" s="38" t="str">
        <f>IF(นักเรียน!C27="","",นักเรียน!C27)</f>
        <v/>
      </c>
      <c r="C31" s="189" t="str">
        <f>IF(นักเรียน!D27="","",นักเรียน!D27)</f>
        <v/>
      </c>
      <c r="D31" s="171" t="str">
        <f>IF(ครูประเมินนักเรียน!N31="","",ครูประเมินนักเรียน!N31)</f>
        <v/>
      </c>
      <c r="E31" s="171" t="str">
        <f>IF(ครูประเมินนักเรียน!O31="","",ครูประเมินนักเรียน!O31)</f>
        <v/>
      </c>
      <c r="F31" s="171" t="str">
        <f>IF(ครูประเมินนักเรียน!P31="","",ครูประเมินนักเรียน!P31)</f>
        <v/>
      </c>
      <c r="G31" s="171" t="str">
        <f>IF(ครูประเมินนักเรียน!Q31="","",ครูประเมินนักเรียน!Q31)</f>
        <v/>
      </c>
      <c r="H31" s="171" t="str">
        <f>IF(ครูประเมินนักเรียน!R31="","",ครูประเมินนักเรียน!R31)</f>
        <v/>
      </c>
      <c r="I31" s="171" t="str">
        <f>IF(ครูประเมินนักเรียน!S31="","",ครูประเมินนักเรียน!S31)</f>
        <v/>
      </c>
      <c r="J31" s="172" t="str">
        <f t="shared" si="0"/>
        <v/>
      </c>
      <c r="K31" s="173" t="str">
        <f t="shared" si="3"/>
        <v/>
      </c>
      <c r="L31" s="179" t="str">
        <f t="shared" si="1"/>
        <v/>
      </c>
      <c r="M31" s="174" t="str">
        <f t="shared" si="2"/>
        <v/>
      </c>
      <c r="N31" s="176"/>
      <c r="O31" s="176"/>
      <c r="P31" s="176"/>
      <c r="Q31" s="176"/>
      <c r="R31" s="176"/>
      <c r="S31" s="176"/>
      <c r="T31" s="176"/>
    </row>
    <row r="32" spans="1:20" s="3" customFormat="1" ht="15.75" customHeight="1">
      <c r="A32" s="2">
        <v>23</v>
      </c>
      <c r="B32" s="38" t="str">
        <f>IF(นักเรียน!C28="","",นักเรียน!C28)</f>
        <v/>
      </c>
      <c r="C32" s="189" t="str">
        <f>IF(นักเรียน!D28="","",นักเรียน!D28)</f>
        <v/>
      </c>
      <c r="D32" s="171" t="str">
        <f>IF(ครูประเมินนักเรียน!N32="","",ครูประเมินนักเรียน!N32)</f>
        <v/>
      </c>
      <c r="E32" s="171" t="str">
        <f>IF(ครูประเมินนักเรียน!O32="","",ครูประเมินนักเรียน!O32)</f>
        <v/>
      </c>
      <c r="F32" s="171" t="str">
        <f>IF(ครูประเมินนักเรียน!P32="","",ครูประเมินนักเรียน!P32)</f>
        <v/>
      </c>
      <c r="G32" s="171" t="str">
        <f>IF(ครูประเมินนักเรียน!Q32="","",ครูประเมินนักเรียน!Q32)</f>
        <v/>
      </c>
      <c r="H32" s="171" t="str">
        <f>IF(ครูประเมินนักเรียน!R32="","",ครูประเมินนักเรียน!R32)</f>
        <v/>
      </c>
      <c r="I32" s="171" t="str">
        <f>IF(ครูประเมินนักเรียน!S32="","",ครูประเมินนักเรียน!S32)</f>
        <v/>
      </c>
      <c r="J32" s="172" t="str">
        <f t="shared" si="0"/>
        <v/>
      </c>
      <c r="K32" s="173" t="str">
        <f t="shared" si="3"/>
        <v/>
      </c>
      <c r="L32" s="179" t="str">
        <f t="shared" si="1"/>
        <v/>
      </c>
      <c r="M32" s="174" t="str">
        <f t="shared" si="2"/>
        <v/>
      </c>
      <c r="N32" s="176"/>
      <c r="O32" s="176"/>
      <c r="P32" s="176"/>
      <c r="Q32" s="176"/>
      <c r="R32" s="176"/>
      <c r="S32" s="176"/>
      <c r="T32" s="176"/>
    </row>
    <row r="33" spans="1:20" s="3" customFormat="1" ht="15.75" customHeight="1">
      <c r="A33" s="2">
        <v>24</v>
      </c>
      <c r="B33" s="38" t="str">
        <f>IF(นักเรียน!C29="","",นักเรียน!C29)</f>
        <v/>
      </c>
      <c r="C33" s="189" t="str">
        <f>IF(นักเรียน!D29="","",นักเรียน!D29)</f>
        <v/>
      </c>
      <c r="D33" s="171" t="str">
        <f>IF(ครูประเมินนักเรียน!N33="","",ครูประเมินนักเรียน!N33)</f>
        <v/>
      </c>
      <c r="E33" s="171" t="str">
        <f>IF(ครูประเมินนักเรียน!O33="","",ครูประเมินนักเรียน!O33)</f>
        <v/>
      </c>
      <c r="F33" s="171" t="str">
        <f>IF(ครูประเมินนักเรียน!P33="","",ครูประเมินนักเรียน!P33)</f>
        <v/>
      </c>
      <c r="G33" s="171" t="str">
        <f>IF(ครูประเมินนักเรียน!Q33="","",ครูประเมินนักเรียน!Q33)</f>
        <v/>
      </c>
      <c r="H33" s="171" t="str">
        <f>IF(ครูประเมินนักเรียน!R33="","",ครูประเมินนักเรียน!R33)</f>
        <v/>
      </c>
      <c r="I33" s="171" t="str">
        <f>IF(ครูประเมินนักเรียน!S33="","",ครูประเมินนักเรียน!S33)</f>
        <v/>
      </c>
      <c r="J33" s="172" t="str">
        <f t="shared" si="0"/>
        <v/>
      </c>
      <c r="K33" s="173" t="str">
        <f t="shared" si="3"/>
        <v/>
      </c>
      <c r="L33" s="179" t="str">
        <f t="shared" si="1"/>
        <v/>
      </c>
      <c r="M33" s="174" t="str">
        <f t="shared" si="2"/>
        <v/>
      </c>
      <c r="N33" s="176"/>
      <c r="O33" s="176"/>
      <c r="P33" s="176"/>
      <c r="Q33" s="176"/>
      <c r="R33" s="176"/>
      <c r="S33" s="176"/>
      <c r="T33" s="176"/>
    </row>
    <row r="34" spans="1:20" s="3" customFormat="1" ht="15.75" customHeight="1">
      <c r="A34" s="2">
        <v>25</v>
      </c>
      <c r="B34" s="38" t="str">
        <f>IF(นักเรียน!C30="","",นักเรียน!C30)</f>
        <v/>
      </c>
      <c r="C34" s="189" t="str">
        <f>IF(นักเรียน!D30="","",นักเรียน!D30)</f>
        <v/>
      </c>
      <c r="D34" s="171" t="str">
        <f>IF(ครูประเมินนักเรียน!N34="","",ครูประเมินนักเรียน!N34)</f>
        <v/>
      </c>
      <c r="E34" s="171" t="str">
        <f>IF(ครูประเมินนักเรียน!O34="","",ครูประเมินนักเรียน!O34)</f>
        <v/>
      </c>
      <c r="F34" s="171" t="str">
        <f>IF(ครูประเมินนักเรียน!P34="","",ครูประเมินนักเรียน!P34)</f>
        <v/>
      </c>
      <c r="G34" s="171" t="str">
        <f>IF(ครูประเมินนักเรียน!Q34="","",ครูประเมินนักเรียน!Q34)</f>
        <v/>
      </c>
      <c r="H34" s="171" t="str">
        <f>IF(ครูประเมินนักเรียน!R34="","",ครูประเมินนักเรียน!R34)</f>
        <v/>
      </c>
      <c r="I34" s="171" t="str">
        <f>IF(ครูประเมินนักเรียน!S34="","",ครูประเมินนักเรียน!S34)</f>
        <v/>
      </c>
      <c r="J34" s="172" t="str">
        <f t="shared" si="0"/>
        <v/>
      </c>
      <c r="K34" s="173" t="str">
        <f t="shared" si="3"/>
        <v/>
      </c>
      <c r="L34" s="179" t="str">
        <f t="shared" si="1"/>
        <v/>
      </c>
      <c r="M34" s="174" t="str">
        <f t="shared" si="2"/>
        <v/>
      </c>
      <c r="N34" s="176"/>
      <c r="O34" s="176"/>
      <c r="P34" s="176"/>
      <c r="Q34" s="176"/>
      <c r="R34" s="176"/>
      <c r="S34" s="176"/>
      <c r="T34" s="176"/>
    </row>
    <row r="35" spans="1:20" s="3" customFormat="1" ht="15.75" customHeight="1">
      <c r="A35" s="2">
        <v>26</v>
      </c>
      <c r="B35" s="38" t="str">
        <f>IF(นักเรียน!C31="","",นักเรียน!C31)</f>
        <v/>
      </c>
      <c r="C35" s="189" t="str">
        <f>IF(นักเรียน!D31="","",นักเรียน!D31)</f>
        <v/>
      </c>
      <c r="D35" s="171" t="str">
        <f>IF(ครูประเมินนักเรียน!N35="","",ครูประเมินนักเรียน!N35)</f>
        <v/>
      </c>
      <c r="E35" s="171" t="str">
        <f>IF(ครูประเมินนักเรียน!O35="","",ครูประเมินนักเรียน!O35)</f>
        <v/>
      </c>
      <c r="F35" s="171" t="str">
        <f>IF(ครูประเมินนักเรียน!P35="","",ครูประเมินนักเรียน!P35)</f>
        <v/>
      </c>
      <c r="G35" s="171" t="str">
        <f>IF(ครูประเมินนักเรียน!Q35="","",ครูประเมินนักเรียน!Q35)</f>
        <v/>
      </c>
      <c r="H35" s="171" t="str">
        <f>IF(ครูประเมินนักเรียน!R35="","",ครูประเมินนักเรียน!R35)</f>
        <v/>
      </c>
      <c r="I35" s="171" t="str">
        <f>IF(ครูประเมินนักเรียน!S35="","",ครูประเมินนักเรียน!S35)</f>
        <v/>
      </c>
      <c r="J35" s="172" t="str">
        <f t="shared" si="0"/>
        <v/>
      </c>
      <c r="K35" s="173" t="str">
        <f t="shared" si="3"/>
        <v/>
      </c>
      <c r="L35" s="179" t="str">
        <f t="shared" si="1"/>
        <v/>
      </c>
      <c r="M35" s="174" t="str">
        <f t="shared" si="2"/>
        <v/>
      </c>
      <c r="N35" s="176"/>
      <c r="O35" s="176"/>
      <c r="P35" s="176"/>
      <c r="Q35" s="176"/>
      <c r="R35" s="176"/>
      <c r="S35" s="176"/>
      <c r="T35" s="176"/>
    </row>
    <row r="36" spans="1:20" s="3" customFormat="1" ht="15.75" customHeight="1">
      <c r="A36" s="2">
        <v>27</v>
      </c>
      <c r="B36" s="38" t="str">
        <f>IF(นักเรียน!C32="","",นักเรียน!C32)</f>
        <v/>
      </c>
      <c r="C36" s="189" t="str">
        <f>IF(นักเรียน!D32="","",นักเรียน!D32)</f>
        <v/>
      </c>
      <c r="D36" s="171" t="str">
        <f>IF(ครูประเมินนักเรียน!N36="","",ครูประเมินนักเรียน!N36)</f>
        <v/>
      </c>
      <c r="E36" s="171" t="str">
        <f>IF(ครูประเมินนักเรียน!O36="","",ครูประเมินนักเรียน!O36)</f>
        <v/>
      </c>
      <c r="F36" s="171" t="str">
        <f>IF(ครูประเมินนักเรียน!P36="","",ครูประเมินนักเรียน!P36)</f>
        <v/>
      </c>
      <c r="G36" s="171" t="str">
        <f>IF(ครูประเมินนักเรียน!Q36="","",ครูประเมินนักเรียน!Q36)</f>
        <v/>
      </c>
      <c r="H36" s="171" t="str">
        <f>IF(ครูประเมินนักเรียน!R36="","",ครูประเมินนักเรียน!R36)</f>
        <v/>
      </c>
      <c r="I36" s="171" t="str">
        <f>IF(ครูประเมินนักเรียน!S36="","",ครูประเมินนักเรียน!S36)</f>
        <v/>
      </c>
      <c r="J36" s="172" t="str">
        <f t="shared" si="0"/>
        <v/>
      </c>
      <c r="K36" s="173" t="str">
        <f t="shared" si="3"/>
        <v/>
      </c>
      <c r="L36" s="179" t="str">
        <f t="shared" si="1"/>
        <v/>
      </c>
      <c r="M36" s="174" t="str">
        <f t="shared" si="2"/>
        <v/>
      </c>
      <c r="N36" s="176"/>
      <c r="O36" s="176"/>
      <c r="P36" s="176"/>
      <c r="Q36" s="176"/>
      <c r="R36" s="176"/>
      <c r="S36" s="176"/>
      <c r="T36" s="176"/>
    </row>
    <row r="37" spans="1:20" s="3" customFormat="1" ht="15.75" customHeight="1">
      <c r="A37" s="2">
        <v>28</v>
      </c>
      <c r="B37" s="38" t="str">
        <f>IF(นักเรียน!C33="","",นักเรียน!C33)</f>
        <v/>
      </c>
      <c r="C37" s="189" t="str">
        <f>IF(นักเรียน!D33="","",นักเรียน!D33)</f>
        <v/>
      </c>
      <c r="D37" s="171" t="str">
        <f>IF(ครูประเมินนักเรียน!N37="","",ครูประเมินนักเรียน!N37)</f>
        <v/>
      </c>
      <c r="E37" s="171" t="str">
        <f>IF(ครูประเมินนักเรียน!O37="","",ครูประเมินนักเรียน!O37)</f>
        <v/>
      </c>
      <c r="F37" s="171" t="str">
        <f>IF(ครูประเมินนักเรียน!P37="","",ครูประเมินนักเรียน!P37)</f>
        <v/>
      </c>
      <c r="G37" s="171" t="str">
        <f>IF(ครูประเมินนักเรียน!Q37="","",ครูประเมินนักเรียน!Q37)</f>
        <v/>
      </c>
      <c r="H37" s="171" t="str">
        <f>IF(ครูประเมินนักเรียน!R37="","",ครูประเมินนักเรียน!R37)</f>
        <v/>
      </c>
      <c r="I37" s="171" t="str">
        <f>IF(ครูประเมินนักเรียน!S37="","",ครูประเมินนักเรียน!S37)</f>
        <v/>
      </c>
      <c r="J37" s="172" t="str">
        <f t="shared" si="0"/>
        <v/>
      </c>
      <c r="K37" s="173" t="str">
        <f t="shared" si="3"/>
        <v/>
      </c>
      <c r="L37" s="179" t="str">
        <f t="shared" si="1"/>
        <v/>
      </c>
      <c r="M37" s="174" t="str">
        <f t="shared" si="2"/>
        <v/>
      </c>
      <c r="N37" s="176"/>
      <c r="O37" s="176"/>
      <c r="P37" s="176"/>
      <c r="Q37" s="176"/>
      <c r="R37" s="176"/>
      <c r="S37" s="176"/>
      <c r="T37" s="176"/>
    </row>
    <row r="38" spans="1:20" s="3" customFormat="1" ht="15.75" customHeight="1">
      <c r="A38" s="2">
        <v>29</v>
      </c>
      <c r="B38" s="38" t="str">
        <f>IF(นักเรียน!C34="","",นักเรียน!C34)</f>
        <v/>
      </c>
      <c r="C38" s="189" t="str">
        <f>IF(นักเรียน!D34="","",นักเรียน!D34)</f>
        <v/>
      </c>
      <c r="D38" s="171" t="str">
        <f>IF(ครูประเมินนักเรียน!N38="","",ครูประเมินนักเรียน!N38)</f>
        <v/>
      </c>
      <c r="E38" s="171" t="str">
        <f>IF(ครูประเมินนักเรียน!O38="","",ครูประเมินนักเรียน!O38)</f>
        <v/>
      </c>
      <c r="F38" s="171" t="str">
        <f>IF(ครูประเมินนักเรียน!P38="","",ครูประเมินนักเรียน!P38)</f>
        <v/>
      </c>
      <c r="G38" s="171" t="str">
        <f>IF(ครูประเมินนักเรียน!Q38="","",ครูประเมินนักเรียน!Q38)</f>
        <v/>
      </c>
      <c r="H38" s="171" t="str">
        <f>IF(ครูประเมินนักเรียน!R38="","",ครูประเมินนักเรียน!R38)</f>
        <v/>
      </c>
      <c r="I38" s="171" t="str">
        <f>IF(ครูประเมินนักเรียน!S38="","",ครูประเมินนักเรียน!S38)</f>
        <v/>
      </c>
      <c r="J38" s="172" t="str">
        <f t="shared" si="0"/>
        <v/>
      </c>
      <c r="K38" s="173" t="str">
        <f t="shared" si="3"/>
        <v/>
      </c>
      <c r="L38" s="179" t="str">
        <f t="shared" si="1"/>
        <v/>
      </c>
      <c r="M38" s="174" t="str">
        <f t="shared" si="2"/>
        <v/>
      </c>
      <c r="N38" s="176"/>
      <c r="O38" s="176"/>
      <c r="P38" s="176"/>
      <c r="Q38" s="176"/>
      <c r="R38" s="176"/>
      <c r="S38" s="176"/>
      <c r="T38" s="176"/>
    </row>
    <row r="39" spans="1:20" s="3" customFormat="1" ht="15.75" customHeight="1">
      <c r="A39" s="2">
        <v>30</v>
      </c>
      <c r="B39" s="38" t="str">
        <f>IF(นักเรียน!C35="","",นักเรียน!C35)</f>
        <v/>
      </c>
      <c r="C39" s="189" t="str">
        <f>IF(นักเรียน!D35="","",นักเรียน!D35)</f>
        <v/>
      </c>
      <c r="D39" s="171" t="str">
        <f>IF(ครูประเมินนักเรียน!N39="","",ครูประเมินนักเรียน!N39)</f>
        <v/>
      </c>
      <c r="E39" s="171" t="str">
        <f>IF(ครูประเมินนักเรียน!O39="","",ครูประเมินนักเรียน!O39)</f>
        <v/>
      </c>
      <c r="F39" s="171" t="str">
        <f>IF(ครูประเมินนักเรียน!P39="","",ครูประเมินนักเรียน!P39)</f>
        <v/>
      </c>
      <c r="G39" s="171" t="str">
        <f>IF(ครูประเมินนักเรียน!Q39="","",ครูประเมินนักเรียน!Q39)</f>
        <v/>
      </c>
      <c r="H39" s="171" t="str">
        <f>IF(ครูประเมินนักเรียน!R39="","",ครูประเมินนักเรียน!R39)</f>
        <v/>
      </c>
      <c r="I39" s="171" t="str">
        <f>IF(ครูประเมินนักเรียน!S39="","",ครูประเมินนักเรียน!S39)</f>
        <v/>
      </c>
      <c r="J39" s="172" t="str">
        <f t="shared" si="0"/>
        <v/>
      </c>
      <c r="K39" s="173" t="str">
        <f t="shared" si="3"/>
        <v/>
      </c>
      <c r="L39" s="179" t="str">
        <f t="shared" si="1"/>
        <v/>
      </c>
      <c r="M39" s="174" t="str">
        <f t="shared" si="2"/>
        <v/>
      </c>
      <c r="N39" s="176"/>
      <c r="O39" s="176"/>
      <c r="P39" s="176"/>
      <c r="Q39" s="176"/>
      <c r="R39" s="176"/>
      <c r="S39" s="176"/>
      <c r="T39" s="176"/>
    </row>
    <row r="40" spans="1:20" s="3" customFormat="1" ht="15.75" customHeight="1">
      <c r="A40" s="2">
        <v>31</v>
      </c>
      <c r="B40" s="38" t="str">
        <f>IF(นักเรียน!C36="","",นักเรียน!C36)</f>
        <v/>
      </c>
      <c r="C40" s="189" t="str">
        <f>IF(นักเรียน!D36="","",นักเรียน!D36)</f>
        <v/>
      </c>
      <c r="D40" s="171" t="str">
        <f>IF(ครูประเมินนักเรียน!N40="","",ครูประเมินนักเรียน!N40)</f>
        <v/>
      </c>
      <c r="E40" s="171" t="str">
        <f>IF(ครูประเมินนักเรียน!O40="","",ครูประเมินนักเรียน!O40)</f>
        <v/>
      </c>
      <c r="F40" s="171" t="str">
        <f>IF(ครูประเมินนักเรียน!P40="","",ครูประเมินนักเรียน!P40)</f>
        <v/>
      </c>
      <c r="G40" s="171" t="str">
        <f>IF(ครูประเมินนักเรียน!Q40="","",ครูประเมินนักเรียน!Q40)</f>
        <v/>
      </c>
      <c r="H40" s="171" t="str">
        <f>IF(ครูประเมินนักเรียน!R40="","",ครูประเมินนักเรียน!R40)</f>
        <v/>
      </c>
      <c r="I40" s="171" t="str">
        <f>IF(ครูประเมินนักเรียน!S40="","",ครูประเมินนักเรียน!S40)</f>
        <v/>
      </c>
      <c r="J40" s="172" t="str">
        <f t="shared" si="0"/>
        <v/>
      </c>
      <c r="K40" s="173" t="str">
        <f t="shared" si="3"/>
        <v/>
      </c>
      <c r="L40" s="179" t="str">
        <f t="shared" si="1"/>
        <v/>
      </c>
      <c r="M40" s="174" t="str">
        <f t="shared" si="2"/>
        <v/>
      </c>
      <c r="N40" s="176"/>
      <c r="O40" s="176"/>
      <c r="P40" s="176"/>
      <c r="Q40" s="176"/>
      <c r="R40" s="176"/>
      <c r="S40" s="176"/>
      <c r="T40" s="176"/>
    </row>
    <row r="41" spans="1:20" s="3" customFormat="1" ht="15.75" customHeight="1">
      <c r="A41" s="2">
        <v>32</v>
      </c>
      <c r="B41" s="38" t="str">
        <f>IF(นักเรียน!C37="","",นักเรียน!C37)</f>
        <v/>
      </c>
      <c r="C41" s="189" t="str">
        <f>IF(นักเรียน!D37="","",นักเรียน!D37)</f>
        <v/>
      </c>
      <c r="D41" s="171" t="str">
        <f>IF(ครูประเมินนักเรียน!N41="","",ครูประเมินนักเรียน!N41)</f>
        <v/>
      </c>
      <c r="E41" s="171" t="str">
        <f>IF(ครูประเมินนักเรียน!O41="","",ครูประเมินนักเรียน!O41)</f>
        <v/>
      </c>
      <c r="F41" s="171" t="str">
        <f>IF(ครูประเมินนักเรียน!P41="","",ครูประเมินนักเรียน!P41)</f>
        <v/>
      </c>
      <c r="G41" s="171" t="str">
        <f>IF(ครูประเมินนักเรียน!Q41="","",ครูประเมินนักเรียน!Q41)</f>
        <v/>
      </c>
      <c r="H41" s="171" t="str">
        <f>IF(ครูประเมินนักเรียน!R41="","",ครูประเมินนักเรียน!R41)</f>
        <v/>
      </c>
      <c r="I41" s="171" t="str">
        <f>IF(ครูประเมินนักเรียน!S41="","",ครูประเมินนักเรียน!S41)</f>
        <v/>
      </c>
      <c r="J41" s="172" t="str">
        <f t="shared" si="0"/>
        <v/>
      </c>
      <c r="K41" s="173" t="str">
        <f t="shared" si="3"/>
        <v/>
      </c>
      <c r="L41" s="179" t="str">
        <f t="shared" si="1"/>
        <v/>
      </c>
      <c r="M41" s="174" t="str">
        <f t="shared" si="2"/>
        <v/>
      </c>
      <c r="N41" s="176"/>
      <c r="O41" s="176"/>
      <c r="P41" s="176"/>
      <c r="Q41" s="176"/>
      <c r="R41" s="176"/>
      <c r="S41" s="176"/>
      <c r="T41" s="176"/>
    </row>
    <row r="42" spans="1:20" s="3" customFormat="1" ht="15.75" customHeight="1">
      <c r="A42" s="2">
        <v>33</v>
      </c>
      <c r="B42" s="38" t="str">
        <f>IF(นักเรียน!C38="","",นักเรียน!C38)</f>
        <v/>
      </c>
      <c r="C42" s="189" t="str">
        <f>IF(นักเรียน!D38="","",นักเรียน!D38)</f>
        <v/>
      </c>
      <c r="D42" s="171" t="str">
        <f>IF(ครูประเมินนักเรียน!N42="","",ครูประเมินนักเรียน!N42)</f>
        <v/>
      </c>
      <c r="E42" s="171" t="str">
        <f>IF(ครูประเมินนักเรียน!O42="","",ครูประเมินนักเรียน!O42)</f>
        <v/>
      </c>
      <c r="F42" s="171" t="str">
        <f>IF(ครูประเมินนักเรียน!P42="","",ครูประเมินนักเรียน!P42)</f>
        <v/>
      </c>
      <c r="G42" s="171" t="str">
        <f>IF(ครูประเมินนักเรียน!Q42="","",ครูประเมินนักเรียน!Q42)</f>
        <v/>
      </c>
      <c r="H42" s="171" t="str">
        <f>IF(ครูประเมินนักเรียน!R42="","",ครูประเมินนักเรียน!R42)</f>
        <v/>
      </c>
      <c r="I42" s="171" t="str">
        <f>IF(ครูประเมินนักเรียน!S42="","",ครูประเมินนักเรียน!S42)</f>
        <v/>
      </c>
      <c r="J42" s="172" t="str">
        <f t="shared" si="0"/>
        <v/>
      </c>
      <c r="K42" s="173" t="str">
        <f t="shared" si="3"/>
        <v/>
      </c>
      <c r="L42" s="179" t="str">
        <f t="shared" si="1"/>
        <v/>
      </c>
      <c r="M42" s="174" t="str">
        <f t="shared" si="2"/>
        <v/>
      </c>
      <c r="N42" s="176"/>
      <c r="O42" s="176"/>
      <c r="P42" s="176"/>
      <c r="Q42" s="176"/>
      <c r="R42" s="176"/>
      <c r="S42" s="176"/>
      <c r="T42" s="176"/>
    </row>
    <row r="43" spans="1:20" s="3" customFormat="1" ht="15.75" customHeight="1">
      <c r="A43" s="2">
        <v>34</v>
      </c>
      <c r="B43" s="38" t="str">
        <f>IF(นักเรียน!C39="","",นักเรียน!C39)</f>
        <v/>
      </c>
      <c r="C43" s="189" t="str">
        <f>IF(นักเรียน!D39="","",นักเรียน!D39)</f>
        <v/>
      </c>
      <c r="D43" s="171" t="str">
        <f>IF(ครูประเมินนักเรียน!N43="","",ครูประเมินนักเรียน!N43)</f>
        <v/>
      </c>
      <c r="E43" s="171" t="str">
        <f>IF(ครูประเมินนักเรียน!O43="","",ครูประเมินนักเรียน!O43)</f>
        <v/>
      </c>
      <c r="F43" s="171" t="str">
        <f>IF(ครูประเมินนักเรียน!P43="","",ครูประเมินนักเรียน!P43)</f>
        <v/>
      </c>
      <c r="G43" s="171" t="str">
        <f>IF(ครูประเมินนักเรียน!Q43="","",ครูประเมินนักเรียน!Q43)</f>
        <v/>
      </c>
      <c r="H43" s="171" t="str">
        <f>IF(ครูประเมินนักเรียน!R43="","",ครูประเมินนักเรียน!R43)</f>
        <v/>
      </c>
      <c r="I43" s="171" t="str">
        <f>IF(ครูประเมินนักเรียน!S43="","",ครูประเมินนักเรียน!S43)</f>
        <v/>
      </c>
      <c r="J43" s="172" t="str">
        <f t="shared" si="0"/>
        <v/>
      </c>
      <c r="K43" s="173" t="str">
        <f t="shared" si="3"/>
        <v/>
      </c>
      <c r="L43" s="179" t="str">
        <f t="shared" si="1"/>
        <v/>
      </c>
      <c r="M43" s="174" t="str">
        <f t="shared" si="2"/>
        <v/>
      </c>
      <c r="N43" s="176"/>
      <c r="O43" s="176"/>
      <c r="P43" s="176"/>
      <c r="Q43" s="176"/>
      <c r="R43" s="176"/>
      <c r="S43" s="176"/>
      <c r="T43" s="176"/>
    </row>
    <row r="44" spans="1:20" s="3" customFormat="1" ht="15.75" customHeight="1">
      <c r="A44" s="2">
        <v>35</v>
      </c>
      <c r="B44" s="38" t="str">
        <f>IF(นักเรียน!C40="","",นักเรียน!C40)</f>
        <v/>
      </c>
      <c r="C44" s="189" t="str">
        <f>IF(นักเรียน!D40="","",นักเรียน!D40)</f>
        <v/>
      </c>
      <c r="D44" s="171" t="str">
        <f>IF(ครูประเมินนักเรียน!N44="","",ครูประเมินนักเรียน!N44)</f>
        <v/>
      </c>
      <c r="E44" s="171" t="str">
        <f>IF(ครูประเมินนักเรียน!O44="","",ครูประเมินนักเรียน!O44)</f>
        <v/>
      </c>
      <c r="F44" s="171" t="str">
        <f>IF(ครูประเมินนักเรียน!P44="","",ครูประเมินนักเรียน!P44)</f>
        <v/>
      </c>
      <c r="G44" s="171" t="str">
        <f>IF(ครูประเมินนักเรียน!Q44="","",ครูประเมินนักเรียน!Q44)</f>
        <v/>
      </c>
      <c r="H44" s="171" t="str">
        <f>IF(ครูประเมินนักเรียน!R44="","",ครูประเมินนักเรียน!R44)</f>
        <v/>
      </c>
      <c r="I44" s="171" t="str">
        <f>IF(ครูประเมินนักเรียน!S44="","",ครูประเมินนักเรียน!S44)</f>
        <v/>
      </c>
      <c r="J44" s="172" t="str">
        <f t="shared" si="0"/>
        <v/>
      </c>
      <c r="K44" s="173" t="str">
        <f t="shared" si="3"/>
        <v/>
      </c>
      <c r="L44" s="179" t="str">
        <f t="shared" si="1"/>
        <v/>
      </c>
      <c r="M44" s="174" t="str">
        <f t="shared" si="2"/>
        <v/>
      </c>
      <c r="N44" s="176"/>
      <c r="O44" s="176"/>
      <c r="P44" s="176"/>
      <c r="Q44" s="176"/>
      <c r="R44" s="176"/>
      <c r="S44" s="176"/>
      <c r="T44" s="176"/>
    </row>
    <row r="45" spans="1:20" s="3" customFormat="1" ht="15.75" customHeight="1">
      <c r="A45" s="2">
        <v>36</v>
      </c>
      <c r="B45" s="38" t="str">
        <f>IF(นักเรียน!C41="","",นักเรียน!C41)</f>
        <v/>
      </c>
      <c r="C45" s="189" t="str">
        <f>IF(นักเรียน!D41="","",นักเรียน!D41)</f>
        <v/>
      </c>
      <c r="D45" s="171" t="str">
        <f>IF(ครูประเมินนักเรียน!N45="","",ครูประเมินนักเรียน!N45)</f>
        <v/>
      </c>
      <c r="E45" s="171" t="str">
        <f>IF(ครูประเมินนักเรียน!O45="","",ครูประเมินนักเรียน!O45)</f>
        <v/>
      </c>
      <c r="F45" s="171" t="str">
        <f>IF(ครูประเมินนักเรียน!P45="","",ครูประเมินนักเรียน!P45)</f>
        <v/>
      </c>
      <c r="G45" s="171" t="str">
        <f>IF(ครูประเมินนักเรียน!Q45="","",ครูประเมินนักเรียน!Q45)</f>
        <v/>
      </c>
      <c r="H45" s="171" t="str">
        <f>IF(ครูประเมินนักเรียน!R45="","",ครูประเมินนักเรียน!R45)</f>
        <v/>
      </c>
      <c r="I45" s="171" t="str">
        <f>IF(ครูประเมินนักเรียน!S45="","",ครูประเมินนักเรียน!S45)</f>
        <v/>
      </c>
      <c r="J45" s="172" t="str">
        <f t="shared" si="0"/>
        <v/>
      </c>
      <c r="K45" s="173" t="str">
        <f t="shared" si="3"/>
        <v/>
      </c>
      <c r="L45" s="179" t="str">
        <f t="shared" si="1"/>
        <v/>
      </c>
      <c r="M45" s="174" t="str">
        <f t="shared" si="2"/>
        <v/>
      </c>
      <c r="N45" s="176"/>
      <c r="O45" s="176"/>
      <c r="P45" s="176"/>
      <c r="Q45" s="176"/>
      <c r="R45" s="176"/>
      <c r="S45" s="176"/>
      <c r="T45" s="176"/>
    </row>
    <row r="46" spans="1:20" s="3" customFormat="1" ht="15.75" customHeight="1">
      <c r="A46" s="2">
        <v>37</v>
      </c>
      <c r="B46" s="38" t="str">
        <f>IF(นักเรียน!C42="","",นักเรียน!C42)</f>
        <v/>
      </c>
      <c r="C46" s="189" t="str">
        <f>IF(นักเรียน!D42="","",นักเรียน!D42)</f>
        <v/>
      </c>
      <c r="D46" s="171" t="str">
        <f>IF(ครูประเมินนักเรียน!N46="","",ครูประเมินนักเรียน!N46)</f>
        <v/>
      </c>
      <c r="E46" s="171" t="str">
        <f>IF(ครูประเมินนักเรียน!O46="","",ครูประเมินนักเรียน!O46)</f>
        <v/>
      </c>
      <c r="F46" s="171" t="str">
        <f>IF(ครูประเมินนักเรียน!P46="","",ครูประเมินนักเรียน!P46)</f>
        <v/>
      </c>
      <c r="G46" s="171" t="str">
        <f>IF(ครูประเมินนักเรียน!Q46="","",ครูประเมินนักเรียน!Q46)</f>
        <v/>
      </c>
      <c r="H46" s="171" t="str">
        <f>IF(ครูประเมินนักเรียน!R46="","",ครูประเมินนักเรียน!R46)</f>
        <v/>
      </c>
      <c r="I46" s="171" t="str">
        <f>IF(ครูประเมินนักเรียน!S46="","",ครูประเมินนักเรียน!S46)</f>
        <v/>
      </c>
      <c r="J46" s="172" t="str">
        <f t="shared" si="0"/>
        <v/>
      </c>
      <c r="K46" s="173" t="str">
        <f t="shared" si="3"/>
        <v/>
      </c>
      <c r="L46" s="179" t="str">
        <f t="shared" si="1"/>
        <v/>
      </c>
      <c r="M46" s="174" t="str">
        <f t="shared" si="2"/>
        <v/>
      </c>
      <c r="N46" s="176"/>
      <c r="O46" s="176"/>
      <c r="P46" s="176"/>
      <c r="Q46" s="176"/>
      <c r="R46" s="176"/>
      <c r="S46" s="176"/>
      <c r="T46" s="176"/>
    </row>
    <row r="47" spans="1:20" s="4" customFormat="1" ht="15.75" customHeight="1">
      <c r="A47" s="2">
        <v>38</v>
      </c>
      <c r="B47" s="38" t="str">
        <f>IF(นักเรียน!C43="","",นักเรียน!C43)</f>
        <v/>
      </c>
      <c r="C47" s="189" t="str">
        <f>IF(นักเรียน!D43="","",นักเรียน!D43)</f>
        <v/>
      </c>
      <c r="D47" s="171" t="str">
        <f>IF(ครูประเมินนักเรียน!N47="","",ครูประเมินนักเรียน!N47)</f>
        <v/>
      </c>
      <c r="E47" s="171" t="str">
        <f>IF(ครูประเมินนักเรียน!O47="","",ครูประเมินนักเรียน!O47)</f>
        <v/>
      </c>
      <c r="F47" s="171" t="str">
        <f>IF(ครูประเมินนักเรียน!P47="","",ครูประเมินนักเรียน!P47)</f>
        <v/>
      </c>
      <c r="G47" s="171" t="str">
        <f>IF(ครูประเมินนักเรียน!Q47="","",ครูประเมินนักเรียน!Q47)</f>
        <v/>
      </c>
      <c r="H47" s="171" t="str">
        <f>IF(ครูประเมินนักเรียน!R47="","",ครูประเมินนักเรียน!R47)</f>
        <v/>
      </c>
      <c r="I47" s="171" t="str">
        <f>IF(ครูประเมินนักเรียน!S47="","",ครูประเมินนักเรียน!S47)</f>
        <v/>
      </c>
      <c r="J47" s="172" t="str">
        <f t="shared" si="0"/>
        <v/>
      </c>
      <c r="K47" s="173" t="str">
        <f t="shared" si="3"/>
        <v/>
      </c>
      <c r="L47" s="179" t="str">
        <f t="shared" si="1"/>
        <v/>
      </c>
      <c r="M47" s="174" t="str">
        <f t="shared" si="2"/>
        <v/>
      </c>
      <c r="N47" s="177"/>
      <c r="O47" s="177"/>
      <c r="P47" s="177"/>
      <c r="Q47" s="177"/>
      <c r="R47" s="177"/>
      <c r="S47" s="177"/>
      <c r="T47" s="177"/>
    </row>
    <row r="48" spans="1:20" s="4" customFormat="1" ht="15.75" customHeight="1">
      <c r="A48" s="2">
        <v>39</v>
      </c>
      <c r="B48" s="38" t="str">
        <f>IF(นักเรียน!C44="","",นักเรียน!C44)</f>
        <v/>
      </c>
      <c r="C48" s="189" t="str">
        <f>IF(นักเรียน!D44="","",นักเรียน!D44)</f>
        <v/>
      </c>
      <c r="D48" s="171" t="str">
        <f>IF(ครูประเมินนักเรียน!N48="","",ครูประเมินนักเรียน!N48)</f>
        <v/>
      </c>
      <c r="E48" s="171" t="str">
        <f>IF(ครูประเมินนักเรียน!O48="","",ครูประเมินนักเรียน!O48)</f>
        <v/>
      </c>
      <c r="F48" s="171" t="str">
        <f>IF(ครูประเมินนักเรียน!P48="","",ครูประเมินนักเรียน!P48)</f>
        <v/>
      </c>
      <c r="G48" s="171" t="str">
        <f>IF(ครูประเมินนักเรียน!Q48="","",ครูประเมินนักเรียน!Q48)</f>
        <v/>
      </c>
      <c r="H48" s="171" t="str">
        <f>IF(ครูประเมินนักเรียน!R48="","",ครูประเมินนักเรียน!R48)</f>
        <v/>
      </c>
      <c r="I48" s="171" t="str">
        <f>IF(ครูประเมินนักเรียน!S48="","",ครูประเมินนักเรียน!S48)</f>
        <v/>
      </c>
      <c r="J48" s="172" t="str">
        <f t="shared" si="0"/>
        <v/>
      </c>
      <c r="K48" s="173" t="str">
        <f t="shared" si="3"/>
        <v/>
      </c>
      <c r="L48" s="179" t="str">
        <f t="shared" si="1"/>
        <v/>
      </c>
      <c r="M48" s="174" t="str">
        <f t="shared" si="2"/>
        <v/>
      </c>
      <c r="N48" s="177"/>
      <c r="O48" s="177"/>
      <c r="P48" s="177"/>
      <c r="Q48" s="177"/>
      <c r="R48" s="177"/>
      <c r="S48" s="177"/>
      <c r="T48" s="177"/>
    </row>
    <row r="49" spans="1:20" s="4" customFormat="1" ht="15.75" customHeight="1">
      <c r="A49" s="2">
        <v>40</v>
      </c>
      <c r="B49" s="38" t="str">
        <f>IF(นักเรียน!C45="","",นักเรียน!C45)</f>
        <v/>
      </c>
      <c r="C49" s="189" t="str">
        <f>IF(นักเรียน!D45="","",นักเรียน!D45)</f>
        <v/>
      </c>
      <c r="D49" s="171" t="str">
        <f>IF(ครูประเมินนักเรียน!N49="","",ครูประเมินนักเรียน!N49)</f>
        <v/>
      </c>
      <c r="E49" s="171" t="str">
        <f>IF(ครูประเมินนักเรียน!O49="","",ครูประเมินนักเรียน!O49)</f>
        <v/>
      </c>
      <c r="F49" s="171" t="str">
        <f>IF(ครูประเมินนักเรียน!P49="","",ครูประเมินนักเรียน!P49)</f>
        <v/>
      </c>
      <c r="G49" s="171" t="str">
        <f>IF(ครูประเมินนักเรียน!Q49="","",ครูประเมินนักเรียน!Q49)</f>
        <v/>
      </c>
      <c r="H49" s="171" t="str">
        <f>IF(ครูประเมินนักเรียน!R49="","",ครูประเมินนักเรียน!R49)</f>
        <v/>
      </c>
      <c r="I49" s="171" t="str">
        <f>IF(ครูประเมินนักเรียน!S49="","",ครูประเมินนักเรียน!S49)</f>
        <v/>
      </c>
      <c r="J49" s="172" t="str">
        <f t="shared" si="0"/>
        <v/>
      </c>
      <c r="K49" s="173" t="str">
        <f t="shared" si="3"/>
        <v/>
      </c>
      <c r="L49" s="179" t="str">
        <f t="shared" si="1"/>
        <v/>
      </c>
      <c r="M49" s="174" t="str">
        <f t="shared" si="2"/>
        <v/>
      </c>
      <c r="N49" s="177"/>
      <c r="O49" s="177"/>
      <c r="P49" s="177"/>
      <c r="Q49" s="177"/>
      <c r="R49" s="177"/>
      <c r="S49" s="177"/>
      <c r="T49" s="177"/>
    </row>
    <row r="50" spans="1:20" s="4" customFormat="1" ht="15.75" customHeight="1">
      <c r="A50" s="2">
        <v>41</v>
      </c>
      <c r="B50" s="38" t="str">
        <f>IF(นักเรียน!C46="","",นักเรียน!C46)</f>
        <v/>
      </c>
      <c r="C50" s="189" t="str">
        <f>IF(นักเรียน!D46="","",นักเรียน!D46)</f>
        <v/>
      </c>
      <c r="D50" s="171" t="str">
        <f>IF(ครูประเมินนักเรียน!N50="","",ครูประเมินนักเรียน!N50)</f>
        <v/>
      </c>
      <c r="E50" s="171" t="str">
        <f>IF(ครูประเมินนักเรียน!O50="","",ครูประเมินนักเรียน!O50)</f>
        <v/>
      </c>
      <c r="F50" s="171" t="str">
        <f>IF(ครูประเมินนักเรียน!P50="","",ครูประเมินนักเรียน!P50)</f>
        <v/>
      </c>
      <c r="G50" s="171" t="str">
        <f>IF(ครูประเมินนักเรียน!Q50="","",ครูประเมินนักเรียน!Q50)</f>
        <v/>
      </c>
      <c r="H50" s="171" t="str">
        <f>IF(ครูประเมินนักเรียน!R50="","",ครูประเมินนักเรียน!R50)</f>
        <v/>
      </c>
      <c r="I50" s="171" t="str">
        <f>IF(ครูประเมินนักเรียน!S50="","",ครูประเมินนักเรียน!S50)</f>
        <v/>
      </c>
      <c r="J50" s="172" t="str">
        <f t="shared" si="0"/>
        <v/>
      </c>
      <c r="K50" s="173" t="str">
        <f t="shared" si="3"/>
        <v/>
      </c>
      <c r="L50" s="179" t="str">
        <f t="shared" si="1"/>
        <v/>
      </c>
      <c r="M50" s="174" t="str">
        <f t="shared" si="2"/>
        <v/>
      </c>
      <c r="N50" s="177"/>
      <c r="O50" s="177"/>
      <c r="P50" s="177"/>
      <c r="Q50" s="177"/>
      <c r="R50" s="177"/>
      <c r="S50" s="177"/>
      <c r="T50" s="177"/>
    </row>
    <row r="51" spans="1:20" s="4" customFormat="1" ht="15.75" customHeight="1">
      <c r="A51" s="2">
        <v>42</v>
      </c>
      <c r="B51" s="38" t="str">
        <f>IF(นักเรียน!C47="","",นักเรียน!C47)</f>
        <v/>
      </c>
      <c r="C51" s="189" t="str">
        <f>IF(นักเรียน!D47="","",นักเรียน!D47)</f>
        <v/>
      </c>
      <c r="D51" s="171" t="str">
        <f>IF(ครูประเมินนักเรียน!N51="","",ครูประเมินนักเรียน!N51)</f>
        <v/>
      </c>
      <c r="E51" s="171" t="str">
        <f>IF(ครูประเมินนักเรียน!O51="","",ครูประเมินนักเรียน!O51)</f>
        <v/>
      </c>
      <c r="F51" s="171" t="str">
        <f>IF(ครูประเมินนักเรียน!P51="","",ครูประเมินนักเรียน!P51)</f>
        <v/>
      </c>
      <c r="G51" s="171" t="str">
        <f>IF(ครูประเมินนักเรียน!Q51="","",ครูประเมินนักเรียน!Q51)</f>
        <v/>
      </c>
      <c r="H51" s="171" t="str">
        <f>IF(ครูประเมินนักเรียน!R51="","",ครูประเมินนักเรียน!R51)</f>
        <v/>
      </c>
      <c r="I51" s="171" t="str">
        <f>IF(ครูประเมินนักเรียน!S51="","",ครูประเมินนักเรียน!S51)</f>
        <v/>
      </c>
      <c r="J51" s="172" t="str">
        <f t="shared" si="0"/>
        <v/>
      </c>
      <c r="K51" s="173" t="str">
        <f t="shared" si="3"/>
        <v/>
      </c>
      <c r="L51" s="179" t="str">
        <f t="shared" si="1"/>
        <v/>
      </c>
      <c r="M51" s="174" t="str">
        <f t="shared" si="2"/>
        <v/>
      </c>
      <c r="N51" s="177"/>
      <c r="O51" s="177"/>
      <c r="P51" s="177"/>
      <c r="Q51" s="177"/>
      <c r="R51" s="177"/>
      <c r="S51" s="177"/>
      <c r="T51" s="177"/>
    </row>
    <row r="52" spans="1:20" s="4" customFormat="1" ht="15.75" customHeight="1">
      <c r="A52" s="2">
        <v>43</v>
      </c>
      <c r="B52" s="38" t="str">
        <f>IF(นักเรียน!C48="","",นักเรียน!C48)</f>
        <v/>
      </c>
      <c r="C52" s="189" t="str">
        <f>IF(นักเรียน!D48="","",นักเรียน!D48)</f>
        <v/>
      </c>
      <c r="D52" s="171" t="str">
        <f>IF(ครูประเมินนักเรียน!N52="","",ครูประเมินนักเรียน!N52)</f>
        <v/>
      </c>
      <c r="E52" s="171" t="str">
        <f>IF(ครูประเมินนักเรียน!O52="","",ครูประเมินนักเรียน!O52)</f>
        <v/>
      </c>
      <c r="F52" s="171" t="str">
        <f>IF(ครูประเมินนักเรียน!P52="","",ครูประเมินนักเรียน!P52)</f>
        <v/>
      </c>
      <c r="G52" s="171" t="str">
        <f>IF(ครูประเมินนักเรียน!Q52="","",ครูประเมินนักเรียน!Q52)</f>
        <v/>
      </c>
      <c r="H52" s="171" t="str">
        <f>IF(ครูประเมินนักเรียน!R52="","",ครูประเมินนักเรียน!R52)</f>
        <v/>
      </c>
      <c r="I52" s="171" t="str">
        <f>IF(ครูประเมินนักเรียน!S52="","",ครูประเมินนักเรียน!S52)</f>
        <v/>
      </c>
      <c r="J52" s="172" t="str">
        <f t="shared" si="0"/>
        <v/>
      </c>
      <c r="K52" s="173" t="str">
        <f t="shared" si="3"/>
        <v/>
      </c>
      <c r="L52" s="179" t="str">
        <f t="shared" si="1"/>
        <v/>
      </c>
      <c r="M52" s="174" t="str">
        <f t="shared" si="2"/>
        <v/>
      </c>
      <c r="N52" s="177"/>
      <c r="O52" s="177"/>
      <c r="P52" s="177"/>
      <c r="Q52" s="177"/>
      <c r="R52" s="177"/>
      <c r="S52" s="177"/>
      <c r="T52" s="177"/>
    </row>
    <row r="53" spans="1:20" s="4" customFormat="1" ht="15.75" customHeight="1">
      <c r="A53" s="2">
        <v>44</v>
      </c>
      <c r="B53" s="38" t="str">
        <f>IF(นักเรียน!C49="","",นักเรียน!C49)</f>
        <v/>
      </c>
      <c r="C53" s="189" t="str">
        <f>IF(นักเรียน!D49="","",นักเรียน!D49)</f>
        <v/>
      </c>
      <c r="D53" s="171" t="str">
        <f>IF(ครูประเมินนักเรียน!N53="","",ครูประเมินนักเรียน!N53)</f>
        <v/>
      </c>
      <c r="E53" s="171" t="str">
        <f>IF(ครูประเมินนักเรียน!O53="","",ครูประเมินนักเรียน!O53)</f>
        <v/>
      </c>
      <c r="F53" s="171" t="str">
        <f>IF(ครูประเมินนักเรียน!P53="","",ครูประเมินนักเรียน!P53)</f>
        <v/>
      </c>
      <c r="G53" s="171" t="str">
        <f>IF(ครูประเมินนักเรียน!Q53="","",ครูประเมินนักเรียน!Q53)</f>
        <v/>
      </c>
      <c r="H53" s="171" t="str">
        <f>IF(ครูประเมินนักเรียน!R53="","",ครูประเมินนักเรียน!R53)</f>
        <v/>
      </c>
      <c r="I53" s="171" t="str">
        <f>IF(ครูประเมินนักเรียน!S53="","",ครูประเมินนักเรียน!S53)</f>
        <v/>
      </c>
      <c r="J53" s="172" t="str">
        <f t="shared" si="0"/>
        <v/>
      </c>
      <c r="K53" s="173" t="str">
        <f t="shared" si="3"/>
        <v/>
      </c>
      <c r="L53" s="179" t="str">
        <f t="shared" si="1"/>
        <v/>
      </c>
      <c r="M53" s="174" t="str">
        <f t="shared" si="2"/>
        <v/>
      </c>
      <c r="N53" s="177"/>
      <c r="O53" s="177"/>
      <c r="P53" s="177"/>
      <c r="Q53" s="177"/>
      <c r="R53" s="177"/>
      <c r="S53" s="177"/>
      <c r="T53" s="177"/>
    </row>
    <row r="54" spans="1:20" s="4" customFormat="1" ht="15.75" customHeight="1">
      <c r="A54" s="2">
        <v>45</v>
      </c>
      <c r="B54" s="38" t="str">
        <f>IF(นักเรียน!C50="","",นักเรียน!C50)</f>
        <v/>
      </c>
      <c r="C54" s="189" t="str">
        <f>IF(นักเรียน!D50="","",นักเรียน!D50)</f>
        <v/>
      </c>
      <c r="D54" s="171" t="str">
        <f>IF(ครูประเมินนักเรียน!N54="","",ครูประเมินนักเรียน!N54)</f>
        <v/>
      </c>
      <c r="E54" s="171" t="str">
        <f>IF(ครูประเมินนักเรียน!O54="","",ครูประเมินนักเรียน!O54)</f>
        <v/>
      </c>
      <c r="F54" s="171" t="str">
        <f>IF(ครูประเมินนักเรียน!P54="","",ครูประเมินนักเรียน!P54)</f>
        <v/>
      </c>
      <c r="G54" s="171" t="str">
        <f>IF(ครูประเมินนักเรียน!Q54="","",ครูประเมินนักเรียน!Q54)</f>
        <v/>
      </c>
      <c r="H54" s="171" t="str">
        <f>IF(ครูประเมินนักเรียน!R54="","",ครูประเมินนักเรียน!R54)</f>
        <v/>
      </c>
      <c r="I54" s="171" t="str">
        <f>IF(ครูประเมินนักเรียน!S54="","",ครูประเมินนักเรียน!S54)</f>
        <v/>
      </c>
      <c r="J54" s="172" t="str">
        <f t="shared" si="0"/>
        <v/>
      </c>
      <c r="K54" s="173" t="str">
        <f t="shared" si="3"/>
        <v/>
      </c>
      <c r="L54" s="179" t="str">
        <f t="shared" si="1"/>
        <v/>
      </c>
      <c r="M54" s="174" t="str">
        <f t="shared" si="2"/>
        <v/>
      </c>
      <c r="N54" s="177"/>
      <c r="O54" s="177"/>
      <c r="P54" s="177"/>
      <c r="Q54" s="177"/>
      <c r="R54" s="177"/>
      <c r="S54" s="177"/>
      <c r="T54" s="177"/>
    </row>
    <row r="55" spans="1:20" s="163" customFormat="1" ht="15.75" customHeight="1">
      <c r="N55" s="177"/>
      <c r="O55" s="177"/>
      <c r="P55" s="177"/>
      <c r="Q55" s="177"/>
      <c r="R55" s="177"/>
      <c r="S55" s="177"/>
      <c r="T55" s="177"/>
    </row>
    <row r="56" spans="1:20" s="164" customFormat="1">
      <c r="N56" s="175"/>
      <c r="O56" s="175"/>
      <c r="P56" s="175"/>
      <c r="Q56" s="175"/>
      <c r="R56" s="175"/>
      <c r="S56" s="175"/>
      <c r="T56" s="175"/>
    </row>
    <row r="57" spans="1:20" s="164" customFormat="1">
      <c r="N57" s="175"/>
      <c r="O57" s="175"/>
      <c r="P57" s="175"/>
      <c r="Q57" s="175"/>
      <c r="R57" s="175"/>
      <c r="S57" s="175"/>
      <c r="T57" s="175"/>
    </row>
    <row r="58" spans="1:20" s="164" customFormat="1">
      <c r="N58" s="175"/>
      <c r="O58" s="175"/>
      <c r="P58" s="175"/>
      <c r="Q58" s="175"/>
      <c r="R58" s="175"/>
      <c r="S58" s="175"/>
      <c r="T58" s="175"/>
    </row>
    <row r="59" spans="1:20" s="164" customFormat="1">
      <c r="N59" s="175"/>
      <c r="O59" s="175"/>
      <c r="P59" s="175"/>
      <c r="Q59" s="175"/>
      <c r="R59" s="175"/>
      <c r="S59" s="175"/>
      <c r="T59" s="175"/>
    </row>
    <row r="60" spans="1:20" s="164" customFormat="1">
      <c r="N60" s="175"/>
      <c r="O60" s="175"/>
      <c r="P60" s="175"/>
      <c r="Q60" s="175"/>
      <c r="R60" s="175"/>
      <c r="S60" s="175"/>
      <c r="T60" s="175"/>
    </row>
    <row r="61" spans="1:20" s="164" customFormat="1">
      <c r="N61" s="175"/>
      <c r="O61" s="175"/>
      <c r="P61" s="175"/>
      <c r="Q61" s="175"/>
      <c r="R61" s="175"/>
      <c r="S61" s="175"/>
      <c r="T61" s="175"/>
    </row>
    <row r="62" spans="1:20" s="164" customFormat="1">
      <c r="N62" s="175"/>
      <c r="O62" s="175"/>
      <c r="P62" s="175"/>
      <c r="Q62" s="175"/>
      <c r="R62" s="175"/>
      <c r="S62" s="175"/>
      <c r="T62" s="175"/>
    </row>
    <row r="63" spans="1:20" s="164" customFormat="1">
      <c r="N63" s="175"/>
      <c r="O63" s="175"/>
      <c r="P63" s="175"/>
      <c r="Q63" s="175"/>
      <c r="R63" s="175"/>
      <c r="S63" s="175"/>
      <c r="T63" s="175"/>
    </row>
    <row r="64" spans="1:20" s="164" customFormat="1">
      <c r="N64" s="175"/>
      <c r="O64" s="175"/>
      <c r="P64" s="175"/>
      <c r="Q64" s="175"/>
      <c r="R64" s="175"/>
      <c r="S64" s="175"/>
      <c r="T64" s="175"/>
    </row>
    <row r="65" spans="14:20" s="164" customFormat="1">
      <c r="N65" s="175"/>
      <c r="O65" s="175"/>
      <c r="P65" s="175"/>
      <c r="Q65" s="175"/>
      <c r="R65" s="175"/>
      <c r="S65" s="175"/>
      <c r="T65" s="175"/>
    </row>
    <row r="66" spans="14:20" s="164" customFormat="1">
      <c r="N66" s="175"/>
      <c r="O66" s="175"/>
      <c r="P66" s="175"/>
      <c r="Q66" s="175"/>
      <c r="R66" s="175"/>
      <c r="S66" s="175"/>
      <c r="T66" s="175"/>
    </row>
    <row r="67" spans="14:20" s="164" customFormat="1">
      <c r="N67" s="175"/>
      <c r="O67" s="175"/>
      <c r="P67" s="175"/>
      <c r="Q67" s="175"/>
      <c r="R67" s="175"/>
      <c r="S67" s="175"/>
      <c r="T67" s="175"/>
    </row>
    <row r="68" spans="14:20" s="164" customFormat="1">
      <c r="N68" s="175"/>
      <c r="O68" s="175"/>
      <c r="P68" s="175"/>
      <c r="Q68" s="175"/>
      <c r="R68" s="175"/>
      <c r="S68" s="175"/>
      <c r="T68" s="175"/>
    </row>
    <row r="69" spans="14:20" s="164" customFormat="1">
      <c r="N69" s="175"/>
      <c r="O69" s="175"/>
      <c r="P69" s="175"/>
      <c r="Q69" s="175"/>
      <c r="R69" s="175"/>
      <c r="S69" s="175"/>
      <c r="T69" s="175"/>
    </row>
    <row r="70" spans="14:20" s="164" customFormat="1">
      <c r="N70" s="175"/>
      <c r="O70" s="175"/>
      <c r="P70" s="175"/>
      <c r="Q70" s="175"/>
      <c r="R70" s="175"/>
      <c r="S70" s="175"/>
      <c r="T70" s="175"/>
    </row>
    <row r="71" spans="14:20" s="164" customFormat="1">
      <c r="N71" s="175"/>
      <c r="O71" s="175"/>
      <c r="P71" s="175"/>
      <c r="Q71" s="175"/>
      <c r="R71" s="175"/>
      <c r="S71" s="175"/>
      <c r="T71" s="175"/>
    </row>
    <row r="72" spans="14:20" s="164" customFormat="1">
      <c r="N72" s="175"/>
      <c r="O72" s="175"/>
      <c r="P72" s="175"/>
      <c r="Q72" s="175"/>
      <c r="R72" s="175"/>
      <c r="S72" s="175"/>
      <c r="T72" s="175"/>
    </row>
    <row r="73" spans="14:20" s="164" customFormat="1">
      <c r="N73" s="175"/>
      <c r="O73" s="175"/>
      <c r="P73" s="175"/>
      <c r="Q73" s="175"/>
      <c r="R73" s="175"/>
      <c r="S73" s="175"/>
      <c r="T73" s="175"/>
    </row>
    <row r="74" spans="14:20" s="164" customFormat="1">
      <c r="N74" s="175"/>
      <c r="O74" s="175"/>
      <c r="P74" s="175"/>
      <c r="Q74" s="175"/>
      <c r="R74" s="175"/>
      <c r="S74" s="175"/>
      <c r="T74" s="175"/>
    </row>
    <row r="75" spans="14:20" s="164" customFormat="1">
      <c r="N75" s="175"/>
      <c r="O75" s="175"/>
      <c r="P75" s="175"/>
      <c r="Q75" s="175"/>
      <c r="R75" s="175"/>
      <c r="S75" s="175"/>
      <c r="T75" s="175"/>
    </row>
    <row r="76" spans="14:20" s="164" customFormat="1">
      <c r="N76" s="175"/>
      <c r="O76" s="175"/>
      <c r="P76" s="175"/>
      <c r="Q76" s="175"/>
      <c r="R76" s="175"/>
      <c r="S76" s="175"/>
      <c r="T76" s="175"/>
    </row>
    <row r="77" spans="14:20" s="164" customFormat="1">
      <c r="N77" s="175"/>
      <c r="O77" s="175"/>
      <c r="P77" s="175"/>
      <c r="Q77" s="175"/>
      <c r="R77" s="175"/>
      <c r="S77" s="175"/>
      <c r="T77" s="175"/>
    </row>
    <row r="78" spans="14:20" s="164" customFormat="1">
      <c r="N78" s="175"/>
      <c r="O78" s="175"/>
      <c r="P78" s="175"/>
      <c r="Q78" s="175"/>
      <c r="R78" s="175"/>
      <c r="S78" s="175"/>
      <c r="T78" s="175"/>
    </row>
    <row r="79" spans="14:20" s="164" customFormat="1">
      <c r="N79" s="175"/>
      <c r="O79" s="175"/>
      <c r="P79" s="175"/>
      <c r="Q79" s="175"/>
      <c r="R79" s="175"/>
      <c r="S79" s="175"/>
      <c r="T79" s="175"/>
    </row>
    <row r="80" spans="14:20" s="164" customFormat="1">
      <c r="N80" s="175"/>
      <c r="O80" s="175"/>
      <c r="P80" s="175"/>
      <c r="Q80" s="175"/>
      <c r="R80" s="175"/>
      <c r="S80" s="175"/>
      <c r="T80" s="175"/>
    </row>
  </sheetData>
  <sheetProtection password="CF03" sheet="1" objects="1" scenarios="1"/>
  <mergeCells count="23">
    <mergeCell ref="O9:Q9"/>
    <mergeCell ref="C1:L1"/>
    <mergeCell ref="D2:L2"/>
    <mergeCell ref="O7:S8"/>
    <mergeCell ref="I7:I9"/>
    <mergeCell ref="D7:D9"/>
    <mergeCell ref="E7:E9"/>
    <mergeCell ref="F7:F9"/>
    <mergeCell ref="G7:G9"/>
    <mergeCell ref="H7:H9"/>
    <mergeCell ref="D6:F6"/>
    <mergeCell ref="G6:I6"/>
    <mergeCell ref="L4:L9"/>
    <mergeCell ref="M4:M9"/>
    <mergeCell ref="D5:F5"/>
    <mergeCell ref="G5:I5"/>
    <mergeCell ref="D4:I4"/>
    <mergeCell ref="J4:J7"/>
    <mergeCell ref="K4:K9"/>
    <mergeCell ref="A4:A9"/>
    <mergeCell ref="B4:B9"/>
    <mergeCell ref="C4:C9"/>
    <mergeCell ref="J8:J9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I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r:id="rId1"/>
</worksheet>
</file>

<file path=xl/worksheets/sheet1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AB80"/>
  <sheetViews>
    <sheetView showGridLines="0" showRowColHeaders="0" workbookViewId="0">
      <selection activeCell="D4" sqref="D4:Q4"/>
    </sheetView>
  </sheetViews>
  <sheetFormatPr defaultColWidth="23.28515625" defaultRowHeight="22.5"/>
  <cols>
    <col min="1" max="1" width="4.140625" style="1" customWidth="1"/>
    <col min="2" max="2" width="8.42578125" style="1" customWidth="1"/>
    <col min="3" max="3" width="22.42578125" style="1" customWidth="1"/>
    <col min="4" max="16" width="4.28515625" style="1" customWidth="1"/>
    <col min="17" max="17" width="10.42578125" style="1" customWidth="1"/>
    <col min="18" max="18" width="10.5703125" style="1" customWidth="1"/>
    <col min="19" max="19" width="13.7109375" style="1" customWidth="1"/>
    <col min="20" max="20" width="13.140625" style="1" customWidth="1"/>
    <col min="21" max="21" width="16.5703125" style="1" customWidth="1"/>
    <col min="22" max="22" width="11.7109375" style="175" customWidth="1"/>
    <col min="23" max="25" width="7.28515625" style="175" customWidth="1"/>
    <col min="26" max="27" width="14.42578125" style="175" customWidth="1"/>
    <col min="28" max="28" width="23.28515625" style="175"/>
    <col min="29" max="16384" width="23.28515625" style="1"/>
  </cols>
  <sheetData>
    <row r="1" spans="1:28" s="6" customFormat="1" ht="19.5" customHeight="1">
      <c r="A1" s="36"/>
      <c r="B1" s="36"/>
      <c r="C1" s="371" t="s">
        <v>46</v>
      </c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71"/>
      <c r="P1" s="371"/>
      <c r="Q1" s="36"/>
      <c r="R1" s="492" t="str">
        <f>D4</f>
        <v>สมรรถนะที่ 3  ความสามารถในการแก้ปัญหา</v>
      </c>
      <c r="S1" s="492"/>
      <c r="T1" s="492"/>
      <c r="U1" s="492"/>
      <c r="V1" s="154"/>
      <c r="W1" s="154"/>
      <c r="X1" s="154"/>
      <c r="Y1" s="154"/>
      <c r="Z1" s="154"/>
      <c r="AA1" s="154"/>
      <c r="AB1" s="154"/>
    </row>
    <row r="2" spans="1:28" s="6" customFormat="1" ht="19.5" customHeight="1">
      <c r="A2" s="36"/>
      <c r="B2" s="36"/>
      <c r="C2" s="36"/>
      <c r="D2" s="49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E2" s="492"/>
      <c r="F2" s="492"/>
      <c r="G2" s="492"/>
      <c r="H2" s="492"/>
      <c r="I2" s="492"/>
      <c r="J2" s="492"/>
      <c r="K2" s="492"/>
      <c r="L2" s="492"/>
      <c r="M2" s="492"/>
      <c r="N2" s="492"/>
      <c r="O2" s="492"/>
      <c r="P2" s="492"/>
      <c r="Q2" s="36"/>
      <c r="R2" s="36"/>
      <c r="S2" s="36"/>
      <c r="T2" s="36"/>
      <c r="U2" s="36"/>
      <c r="V2" s="154"/>
      <c r="W2" s="154"/>
      <c r="X2" s="154"/>
      <c r="Y2" s="154"/>
      <c r="Z2" s="154"/>
      <c r="AA2" s="154"/>
      <c r="AB2" s="154"/>
    </row>
    <row r="3" spans="1:28" s="30" customFormat="1" ht="7.5" customHeight="1">
      <c r="V3" s="154"/>
      <c r="W3" s="154"/>
      <c r="X3" s="154"/>
      <c r="Y3" s="154"/>
      <c r="Z3" s="154"/>
      <c r="AA3" s="154"/>
      <c r="AB3" s="154"/>
    </row>
    <row r="4" spans="1:28" s="30" customFormat="1" ht="21" customHeight="1">
      <c r="A4" s="490" t="s">
        <v>0</v>
      </c>
      <c r="B4" s="373" t="str">
        <f>สรุปผลสมรรถนะ!C4</f>
        <v>เลขประจำตัวนักเรียน</v>
      </c>
      <c r="C4" s="490" t="s">
        <v>1</v>
      </c>
      <c r="D4" s="504" t="s">
        <v>213</v>
      </c>
      <c r="E4" s="504"/>
      <c r="F4" s="504"/>
      <c r="G4" s="504"/>
      <c r="H4" s="504"/>
      <c r="I4" s="504"/>
      <c r="J4" s="504"/>
      <c r="K4" s="504"/>
      <c r="L4" s="504"/>
      <c r="M4" s="504"/>
      <c r="N4" s="504"/>
      <c r="O4" s="504"/>
      <c r="P4" s="504"/>
      <c r="Q4" s="504"/>
      <c r="R4" s="500" t="s">
        <v>266</v>
      </c>
      <c r="S4" s="503" t="s">
        <v>22</v>
      </c>
      <c r="T4" s="503" t="s">
        <v>2</v>
      </c>
      <c r="U4" s="503" t="s">
        <v>270</v>
      </c>
      <c r="V4" s="154"/>
      <c r="W4" s="154"/>
      <c r="X4" s="154"/>
      <c r="Y4" s="154"/>
      <c r="Z4" s="154"/>
      <c r="AA4" s="154"/>
      <c r="AB4" s="154"/>
    </row>
    <row r="5" spans="1:28" s="6" customFormat="1" ht="22.5" customHeight="1">
      <c r="A5" s="490"/>
      <c r="B5" s="373"/>
      <c r="C5" s="490"/>
      <c r="D5" s="386" t="s">
        <v>207</v>
      </c>
      <c r="E5" s="386"/>
      <c r="F5" s="386"/>
      <c r="G5" s="386"/>
      <c r="H5" s="386"/>
      <c r="I5" s="386"/>
      <c r="J5" s="386"/>
      <c r="K5" s="386"/>
      <c r="L5" s="386"/>
      <c r="M5" s="386"/>
      <c r="N5" s="386"/>
      <c r="O5" s="386"/>
      <c r="P5" s="386"/>
      <c r="Q5" s="153" t="s">
        <v>208</v>
      </c>
      <c r="R5" s="500"/>
      <c r="S5" s="503"/>
      <c r="T5" s="503"/>
      <c r="U5" s="503"/>
      <c r="V5" s="154"/>
      <c r="W5" s="154"/>
      <c r="X5" s="154"/>
      <c r="Y5" s="154"/>
      <c r="Z5" s="154"/>
      <c r="AA5" s="154"/>
      <c r="AB5" s="154"/>
    </row>
    <row r="6" spans="1:28" s="6" customFormat="1" ht="16.5" customHeight="1">
      <c r="A6" s="490"/>
      <c r="B6" s="373"/>
      <c r="C6" s="490"/>
      <c r="D6" s="398" t="s">
        <v>262</v>
      </c>
      <c r="E6" s="398"/>
      <c r="F6" s="398"/>
      <c r="G6" s="398"/>
      <c r="H6" s="398"/>
      <c r="I6" s="398"/>
      <c r="J6" s="398"/>
      <c r="K6" s="398"/>
      <c r="L6" s="398"/>
      <c r="M6" s="398"/>
      <c r="N6" s="398"/>
      <c r="O6" s="398"/>
      <c r="P6" s="398"/>
      <c r="Q6" s="184" t="s">
        <v>262</v>
      </c>
      <c r="R6" s="500"/>
      <c r="S6" s="503"/>
      <c r="T6" s="503"/>
      <c r="U6" s="503"/>
      <c r="V6" s="154"/>
      <c r="W6" s="154"/>
      <c r="X6" s="154"/>
      <c r="Y6" s="154"/>
      <c r="Z6" s="154"/>
      <c r="AA6" s="154"/>
      <c r="AB6" s="154"/>
    </row>
    <row r="7" spans="1:28" ht="15.75" customHeight="1">
      <c r="A7" s="490"/>
      <c r="B7" s="373"/>
      <c r="C7" s="490"/>
      <c r="D7" s="505" t="s">
        <v>236</v>
      </c>
      <c r="E7" s="505"/>
      <c r="F7" s="505"/>
      <c r="G7" s="505"/>
      <c r="H7" s="505"/>
      <c r="I7" s="505"/>
      <c r="J7" s="505"/>
      <c r="K7" s="505"/>
      <c r="L7" s="506" t="s">
        <v>237</v>
      </c>
      <c r="M7" s="505" t="s">
        <v>238</v>
      </c>
      <c r="N7" s="505"/>
      <c r="O7" s="505"/>
      <c r="P7" s="506" t="s">
        <v>239</v>
      </c>
      <c r="Q7" s="507" t="s">
        <v>246</v>
      </c>
      <c r="R7" s="500"/>
      <c r="S7" s="503"/>
      <c r="T7" s="503"/>
      <c r="U7" s="503"/>
      <c r="W7" s="509" t="e">
        <f>สมรรถนะ_1!#REF!</f>
        <v>#REF!</v>
      </c>
      <c r="X7" s="509"/>
      <c r="Y7" s="509"/>
      <c r="Z7" s="509"/>
      <c r="AA7" s="509"/>
    </row>
    <row r="8" spans="1:28" ht="15.75" customHeight="1">
      <c r="A8" s="490"/>
      <c r="B8" s="373"/>
      <c r="C8" s="490"/>
      <c r="D8" s="508" t="s">
        <v>240</v>
      </c>
      <c r="E8" s="508" t="s">
        <v>241</v>
      </c>
      <c r="F8" s="508" t="s">
        <v>242</v>
      </c>
      <c r="G8" s="508" t="s">
        <v>243</v>
      </c>
      <c r="H8" s="508"/>
      <c r="I8" s="508"/>
      <c r="J8" s="508" t="s">
        <v>244</v>
      </c>
      <c r="K8" s="508" t="s">
        <v>245</v>
      </c>
      <c r="L8" s="506"/>
      <c r="M8" s="508" t="s">
        <v>240</v>
      </c>
      <c r="N8" s="508" t="s">
        <v>241</v>
      </c>
      <c r="O8" s="508" t="s">
        <v>242</v>
      </c>
      <c r="P8" s="506"/>
      <c r="Q8" s="507"/>
      <c r="R8" s="501">
        <f>COUNT(D10:Q10)*3</f>
        <v>42</v>
      </c>
      <c r="S8" s="503"/>
      <c r="T8" s="503"/>
      <c r="U8" s="503"/>
      <c r="W8" s="510"/>
      <c r="X8" s="510"/>
      <c r="Y8" s="510"/>
      <c r="Z8" s="510"/>
      <c r="AA8" s="510"/>
    </row>
    <row r="9" spans="1:28" ht="15.75" customHeight="1">
      <c r="A9" s="490"/>
      <c r="B9" s="373"/>
      <c r="C9" s="490"/>
      <c r="D9" s="508"/>
      <c r="E9" s="508"/>
      <c r="F9" s="508"/>
      <c r="G9" s="169">
        <v>4.0999999999999996</v>
      </c>
      <c r="H9" s="169">
        <v>4.2</v>
      </c>
      <c r="I9" s="169">
        <v>4.3</v>
      </c>
      <c r="J9" s="508"/>
      <c r="K9" s="508"/>
      <c r="L9" s="506"/>
      <c r="M9" s="508"/>
      <c r="N9" s="508"/>
      <c r="O9" s="508"/>
      <c r="P9" s="506"/>
      <c r="Q9" s="507"/>
      <c r="R9" s="501"/>
      <c r="S9" s="503"/>
      <c r="T9" s="503"/>
      <c r="U9" s="503"/>
      <c r="W9" s="365" t="str">
        <f>สมรรถนะ_1!K6</f>
        <v>ช่วงคะแนน</v>
      </c>
      <c r="X9" s="365"/>
      <c r="Y9" s="365"/>
      <c r="Z9" s="226" t="str">
        <f>สมรรถนะ_1!N6</f>
        <v>ระดับคุณภาพ</v>
      </c>
      <c r="AA9" s="226" t="str">
        <f>สมรรถนะ_1!O6</f>
        <v>ความหมาย</v>
      </c>
    </row>
    <row r="10" spans="1:28" s="3" customFormat="1" ht="15.75" customHeight="1">
      <c r="A10" s="2">
        <v>1</v>
      </c>
      <c r="B10" s="38">
        <f>IF(นักเรียน!C6="","",นักเรียน!C6)</f>
        <v>5163</v>
      </c>
      <c r="C10" s="189" t="str">
        <f>IF(นักเรียน!D6="","",นักเรียน!D6)</f>
        <v>เด็กชายจีรวัฒน์  โพธิ์ศรี</v>
      </c>
      <c r="D10" s="171">
        <f>IF(ครูประเมินนักเรียน!T10="","",ครูประเมินนักเรียน!T10)</f>
        <v>2</v>
      </c>
      <c r="E10" s="171">
        <f>IF(ครูประเมินนักเรียน!U10="","",ครูประเมินนักเรียน!U10)</f>
        <v>2</v>
      </c>
      <c r="F10" s="171">
        <f>IF(ครูประเมินนักเรียน!V10="","",ครูประเมินนักเรียน!V10)</f>
        <v>2</v>
      </c>
      <c r="G10" s="171">
        <f>IF(ครูประเมินนักเรียน!W10="","",ครูประเมินนักเรียน!W10)</f>
        <v>2</v>
      </c>
      <c r="H10" s="171">
        <f>IF(ครูประเมินนักเรียน!X10="","",ครูประเมินนักเรียน!X10)</f>
        <v>3</v>
      </c>
      <c r="I10" s="171">
        <f>IF(ครูประเมินนักเรียน!Y10="","",ครูประเมินนักเรียน!Y10)</f>
        <v>1</v>
      </c>
      <c r="J10" s="171">
        <f>IF(ครูประเมินนักเรียน!Z10="","",ครูประเมินนักเรียน!Z10)</f>
        <v>1</v>
      </c>
      <c r="K10" s="171">
        <f>IF(ครูประเมินนักเรียน!AA10="","",ครูประเมินนักเรียน!AA10)</f>
        <v>1</v>
      </c>
      <c r="L10" s="171">
        <f>IF(ครูประเมินนักเรียน!AB10="","",ครูประเมินนักเรียน!AB10)</f>
        <v>1</v>
      </c>
      <c r="M10" s="171">
        <f>IF(ครูประเมินนักเรียน!AC10="","",ครูประเมินนักเรียน!AC10)</f>
        <v>3</v>
      </c>
      <c r="N10" s="171">
        <f>IF(ครูประเมินนักเรียน!AD10="","",ครูประเมินนักเรียน!AD10)</f>
        <v>3</v>
      </c>
      <c r="O10" s="171">
        <f>IF(ครูประเมินนักเรียน!AE10="","",ครูประเมินนักเรียน!AE10)</f>
        <v>2</v>
      </c>
      <c r="P10" s="171">
        <f>IF(ครูประเมินนักเรียน!AF10="","",ครูประเมินนักเรียน!AF10)</f>
        <v>2</v>
      </c>
      <c r="Q10" s="171">
        <f>IF(ครูประเมินนักเรียน!AG10="","",ครูประเมินนักเรียน!AG10)</f>
        <v>1</v>
      </c>
      <c r="R10" s="172">
        <f t="shared" ref="R10:R54" si="0">IF(C10="","",SUM(D10:Q10))</f>
        <v>26</v>
      </c>
      <c r="S10" s="173">
        <f>IF(R10=0,0,IF(R10="","",ROUND((R10*100)/$R$8,2)))</f>
        <v>61.9</v>
      </c>
      <c r="T10" s="179">
        <f t="shared" ref="T10:T54" si="1">IF(S10="","",VLOOKUP(S10,gradeforcomp,4,TRUE))</f>
        <v>1</v>
      </c>
      <c r="U10" s="174" t="str">
        <f t="shared" ref="U10:U54" si="2">IF(S10="","",VLOOKUP(S10,gradeforcomp,5,TRUE))</f>
        <v>ดี</v>
      </c>
      <c r="V10" s="176"/>
      <c r="W10" s="236">
        <f>IF(สมรรถนะ_1!K7="","",สมรรถนะ_1!K7)</f>
        <v>0</v>
      </c>
      <c r="X10" s="181" t="str">
        <f>IF(สมรรถนะ_1!L7="","",สมรรถนะ_1!L7)</f>
        <v xml:space="preserve"> -</v>
      </c>
      <c r="Y10" s="236">
        <f>IF(สมรรถนะ_1!M7="","",สมรรถนะ_1!M7)</f>
        <v>39</v>
      </c>
      <c r="Z10" s="235">
        <f>IF(สมรรถนะ_1!N7="","",สมรรถนะ_1!N7)</f>
        <v>0</v>
      </c>
      <c r="AA10" s="236" t="str">
        <f>IF(สมรรถนะ_1!O7="","",สมรรถนะ_1!O7)</f>
        <v>ปรับปรุง</v>
      </c>
      <c r="AB10" s="176"/>
    </row>
    <row r="11" spans="1:28" s="3" customFormat="1" ht="15.75" customHeight="1">
      <c r="A11" s="2">
        <v>2</v>
      </c>
      <c r="B11" s="38">
        <f>IF(นักเรียน!C7="","",นักเรียน!C7)</f>
        <v>5168</v>
      </c>
      <c r="C11" s="189" t="str">
        <f>IF(นักเรียน!D7="","",นักเรียน!D7)</f>
        <v>เด็กชายวันชัย  แก้วดอนลี</v>
      </c>
      <c r="D11" s="171">
        <f>IF(ครูประเมินนักเรียน!T11="","",ครูประเมินนักเรียน!T11)</f>
        <v>2</v>
      </c>
      <c r="E11" s="171">
        <f>IF(ครูประเมินนักเรียน!U11="","",ครูประเมินนักเรียน!U11)</f>
        <v>2</v>
      </c>
      <c r="F11" s="171">
        <f>IF(ครูประเมินนักเรียน!V11="","",ครูประเมินนักเรียน!V11)</f>
        <v>2</v>
      </c>
      <c r="G11" s="171">
        <f>IF(ครูประเมินนักเรียน!W11="","",ครูประเมินนักเรียน!W11)</f>
        <v>2</v>
      </c>
      <c r="H11" s="171">
        <f>IF(ครูประเมินนักเรียน!X11="","",ครูประเมินนักเรียน!X11)</f>
        <v>2</v>
      </c>
      <c r="I11" s="171">
        <f>IF(ครูประเมินนักเรียน!Y11="","",ครูประเมินนักเรียน!Y11)</f>
        <v>2</v>
      </c>
      <c r="J11" s="171">
        <f>IF(ครูประเมินนักเรียน!Z11="","",ครูประเมินนักเรียน!Z11)</f>
        <v>2</v>
      </c>
      <c r="K11" s="171">
        <f>IF(ครูประเมินนักเรียน!AA11="","",ครูประเมินนักเรียน!AA11)</f>
        <v>2</v>
      </c>
      <c r="L11" s="171">
        <f>IF(ครูประเมินนักเรียน!AB11="","",ครูประเมินนักเรียน!AB11)</f>
        <v>3</v>
      </c>
      <c r="M11" s="171">
        <f>IF(ครูประเมินนักเรียน!AC11="","",ครูประเมินนักเรียน!AC11)</f>
        <v>3</v>
      </c>
      <c r="N11" s="171">
        <f>IF(ครูประเมินนักเรียน!AD11="","",ครูประเมินนักเรียน!AD11)</f>
        <v>3</v>
      </c>
      <c r="O11" s="171">
        <f>IF(ครูประเมินนักเรียน!AE11="","",ครูประเมินนักเรียน!AE11)</f>
        <v>3</v>
      </c>
      <c r="P11" s="171">
        <f>IF(ครูประเมินนักเรียน!AF11="","",ครูประเมินนักเรียน!AF11)</f>
        <v>3</v>
      </c>
      <c r="Q11" s="171">
        <f>IF(ครูประเมินนักเรียน!AG11="","",ครูประเมินนักเรียน!AG11)</f>
        <v>3</v>
      </c>
      <c r="R11" s="172">
        <f t="shared" si="0"/>
        <v>34</v>
      </c>
      <c r="S11" s="173">
        <f t="shared" ref="S11:S54" si="3">IF(R11=0,0,IF(R11="","",ROUND((R11*100)/$R$8,2)))</f>
        <v>80.95</v>
      </c>
      <c r="T11" s="179">
        <f t="shared" si="1"/>
        <v>2</v>
      </c>
      <c r="U11" s="174" t="str">
        <f t="shared" si="2"/>
        <v>ดีมาก</v>
      </c>
      <c r="V11" s="176"/>
      <c r="W11" s="236">
        <f>IF(สมรรถนะ_1!K8="","",สมรรถนะ_1!K8)</f>
        <v>40</v>
      </c>
      <c r="X11" s="181" t="str">
        <f>IF(สมรรถนะ_1!L8="","",สมรรถนะ_1!L8)</f>
        <v xml:space="preserve"> -</v>
      </c>
      <c r="Y11" s="236">
        <f>IF(สมรรถนะ_1!M8="","",สมรรถนะ_1!M8)</f>
        <v>74</v>
      </c>
      <c r="Z11" s="235">
        <f>IF(สมรรถนะ_1!N8="","",สมรรถนะ_1!N8)</f>
        <v>1</v>
      </c>
      <c r="AA11" s="236" t="str">
        <f>IF(สมรรถนะ_1!O8="","",สมรรถนะ_1!O8)</f>
        <v>ดี</v>
      </c>
      <c r="AB11" s="176"/>
    </row>
    <row r="12" spans="1:28" s="3" customFormat="1" ht="15.75" customHeight="1">
      <c r="A12" s="2">
        <v>3</v>
      </c>
      <c r="B12" s="38">
        <f>IF(นักเรียน!C8="","",นักเรียน!C8)</f>
        <v>5169</v>
      </c>
      <c r="C12" s="189" t="str">
        <f>IF(นักเรียน!D8="","",นักเรียน!D8)</f>
        <v>เด็กชายเกียรติดำรงค์  ปึงเจริญปัญญา</v>
      </c>
      <c r="D12" s="171">
        <f>IF(ครูประเมินนักเรียน!T12="","",ครูประเมินนักเรียน!T12)</f>
        <v>2</v>
      </c>
      <c r="E12" s="171">
        <f>IF(ครูประเมินนักเรียน!U12="","",ครูประเมินนักเรียน!U12)</f>
        <v>2</v>
      </c>
      <c r="F12" s="171">
        <f>IF(ครูประเมินนักเรียน!V12="","",ครูประเมินนักเรียน!V12)</f>
        <v>2</v>
      </c>
      <c r="G12" s="171">
        <f>IF(ครูประเมินนักเรียน!W12="","",ครูประเมินนักเรียน!W12)</f>
        <v>2</v>
      </c>
      <c r="H12" s="171">
        <f>IF(ครูประเมินนักเรียน!X12="","",ครูประเมินนักเรียน!X12)</f>
        <v>2</v>
      </c>
      <c r="I12" s="171">
        <f>IF(ครูประเมินนักเรียน!Y12="","",ครูประเมินนักเรียน!Y12)</f>
        <v>3</v>
      </c>
      <c r="J12" s="171">
        <f>IF(ครูประเมินนักเรียน!Z12="","",ครูประเมินนักเรียน!Z12)</f>
        <v>3</v>
      </c>
      <c r="K12" s="171">
        <f>IF(ครูประเมินนักเรียน!AA12="","",ครูประเมินนักเรียน!AA12)</f>
        <v>3</v>
      </c>
      <c r="L12" s="171">
        <f>IF(ครูประเมินนักเรียน!AB12="","",ครูประเมินนักเรียน!AB12)</f>
        <v>3</v>
      </c>
      <c r="M12" s="171">
        <f>IF(ครูประเมินนักเรียน!AC12="","",ครูประเมินนักเรียน!AC12)</f>
        <v>3</v>
      </c>
      <c r="N12" s="171">
        <f>IF(ครูประเมินนักเรียน!AD12="","",ครูประเมินนักเรียน!AD12)</f>
        <v>3</v>
      </c>
      <c r="O12" s="171">
        <f>IF(ครูประเมินนักเรียน!AE12="","",ครูประเมินนักเรียน!AE12)</f>
        <v>3</v>
      </c>
      <c r="P12" s="171">
        <f>IF(ครูประเมินนักเรียน!AF12="","",ครูประเมินนักเรียน!AF12)</f>
        <v>3</v>
      </c>
      <c r="Q12" s="171">
        <f>IF(ครูประเมินนักเรียน!AG12="","",ครูประเมินนักเรียน!AG12)</f>
        <v>2</v>
      </c>
      <c r="R12" s="172">
        <f t="shared" si="0"/>
        <v>36</v>
      </c>
      <c r="S12" s="173">
        <f t="shared" si="3"/>
        <v>85.71</v>
      </c>
      <c r="T12" s="179">
        <f t="shared" si="1"/>
        <v>2</v>
      </c>
      <c r="U12" s="174" t="str">
        <f t="shared" si="2"/>
        <v>ดีมาก</v>
      </c>
      <c r="V12" s="176"/>
      <c r="W12" s="236">
        <f>IF(สมรรถนะ_1!K9="","",สมรรถนะ_1!K9)</f>
        <v>75</v>
      </c>
      <c r="X12" s="181" t="str">
        <f>IF(สมรรถนะ_1!L9="","",สมรรถนะ_1!L9)</f>
        <v xml:space="preserve"> -</v>
      </c>
      <c r="Y12" s="236">
        <f>IF(สมรรถนะ_1!M9="","",สมรรถนะ_1!M9)</f>
        <v>100</v>
      </c>
      <c r="Z12" s="235">
        <f>IF(สมรรถนะ_1!N9="","",สมรรถนะ_1!N9)</f>
        <v>2</v>
      </c>
      <c r="AA12" s="236" t="str">
        <f>IF(สมรรถนะ_1!O9="","",สมรรถนะ_1!O9)</f>
        <v>ดีมาก</v>
      </c>
      <c r="AB12" s="176"/>
    </row>
    <row r="13" spans="1:28" s="3" customFormat="1" ht="15.75" customHeight="1">
      <c r="A13" s="2">
        <v>4</v>
      </c>
      <c r="B13" s="38">
        <f>IF(นักเรียน!C9="","",นักเรียน!C9)</f>
        <v>5170</v>
      </c>
      <c r="C13" s="189" t="str">
        <f>IF(นักเรียน!D9="","",นักเรียน!D9)</f>
        <v>เด็กชายสิปปนนท์  เชิดรุ่งเรือง</v>
      </c>
      <c r="D13" s="171" t="str">
        <f>IF(ครูประเมินนักเรียน!T13="","",ครูประเมินนักเรียน!T13)</f>
        <v/>
      </c>
      <c r="E13" s="171" t="str">
        <f>IF(ครูประเมินนักเรียน!U13="","",ครูประเมินนักเรียน!U13)</f>
        <v/>
      </c>
      <c r="F13" s="171" t="str">
        <f>IF(ครูประเมินนักเรียน!V13="","",ครูประเมินนักเรียน!V13)</f>
        <v/>
      </c>
      <c r="G13" s="171" t="str">
        <f>IF(ครูประเมินนักเรียน!W13="","",ครูประเมินนักเรียน!W13)</f>
        <v/>
      </c>
      <c r="H13" s="171" t="str">
        <f>IF(ครูประเมินนักเรียน!X13="","",ครูประเมินนักเรียน!X13)</f>
        <v/>
      </c>
      <c r="I13" s="171" t="str">
        <f>IF(ครูประเมินนักเรียน!Y13="","",ครูประเมินนักเรียน!Y13)</f>
        <v/>
      </c>
      <c r="J13" s="171" t="str">
        <f>IF(ครูประเมินนักเรียน!Z13="","",ครูประเมินนักเรียน!Z13)</f>
        <v/>
      </c>
      <c r="K13" s="171" t="str">
        <f>IF(ครูประเมินนักเรียน!AA13="","",ครูประเมินนักเรียน!AA13)</f>
        <v/>
      </c>
      <c r="L13" s="171" t="str">
        <f>IF(ครูประเมินนักเรียน!AB13="","",ครูประเมินนักเรียน!AB13)</f>
        <v/>
      </c>
      <c r="M13" s="171" t="str">
        <f>IF(ครูประเมินนักเรียน!AC13="","",ครูประเมินนักเรียน!AC13)</f>
        <v/>
      </c>
      <c r="N13" s="171" t="str">
        <f>IF(ครูประเมินนักเรียน!AD13="","",ครูประเมินนักเรียน!AD13)</f>
        <v/>
      </c>
      <c r="O13" s="171" t="str">
        <f>IF(ครูประเมินนักเรียน!AE13="","",ครูประเมินนักเรียน!AE13)</f>
        <v/>
      </c>
      <c r="P13" s="171" t="str">
        <f>IF(ครูประเมินนักเรียน!AF13="","",ครูประเมินนักเรียน!AF13)</f>
        <v/>
      </c>
      <c r="Q13" s="171" t="str">
        <f>IF(ครูประเมินนักเรียน!AG13="","",ครูประเมินนักเรียน!AG13)</f>
        <v/>
      </c>
      <c r="R13" s="172">
        <f t="shared" si="0"/>
        <v>0</v>
      </c>
      <c r="S13" s="173">
        <f t="shared" si="3"/>
        <v>0</v>
      </c>
      <c r="T13" s="179">
        <f t="shared" si="1"/>
        <v>0</v>
      </c>
      <c r="U13" s="174" t="str">
        <f t="shared" si="2"/>
        <v>ปรับปรุง</v>
      </c>
      <c r="V13" s="176"/>
      <c r="W13" s="236" t="str">
        <f>IF(สมรรถนะ_1!K10="","",สมรรถนะ_1!K10)</f>
        <v/>
      </c>
      <c r="X13" s="181" t="str">
        <f>IF(สมรรถนะ_1!L10="","",สมรรถนะ_1!L10)</f>
        <v/>
      </c>
      <c r="Y13" s="236" t="str">
        <f>IF(สมรรถนะ_1!M10="","",สมรรถนะ_1!M10)</f>
        <v/>
      </c>
      <c r="Z13" s="235">
        <f>IF(สมรรถนะ_1!N10="","",สมรรถนะ_1!N10)</f>
        <v>3</v>
      </c>
      <c r="AA13" s="236" t="str">
        <f>IF(สมรรถนะ_1!O10="","",สมรรถนะ_1!O10)</f>
        <v/>
      </c>
      <c r="AB13" s="176"/>
    </row>
    <row r="14" spans="1:28" s="3" customFormat="1" ht="15.75" customHeight="1">
      <c r="A14" s="2">
        <v>5</v>
      </c>
      <c r="B14" s="38">
        <f>IF(นักเรียน!C10="","",นักเรียน!C10)</f>
        <v>5172</v>
      </c>
      <c r="C14" s="189" t="str">
        <f>IF(นักเรียน!D10="","",นักเรียน!D10)</f>
        <v>เด็กชายทักษิณ  สืบเพ็ง</v>
      </c>
      <c r="D14" s="171" t="str">
        <f>IF(ครูประเมินนักเรียน!T14="","",ครูประเมินนักเรียน!T14)</f>
        <v/>
      </c>
      <c r="E14" s="171" t="str">
        <f>IF(ครูประเมินนักเรียน!U14="","",ครูประเมินนักเรียน!U14)</f>
        <v/>
      </c>
      <c r="F14" s="171" t="str">
        <f>IF(ครูประเมินนักเรียน!V14="","",ครูประเมินนักเรียน!V14)</f>
        <v/>
      </c>
      <c r="G14" s="171" t="str">
        <f>IF(ครูประเมินนักเรียน!W14="","",ครูประเมินนักเรียน!W14)</f>
        <v/>
      </c>
      <c r="H14" s="171" t="str">
        <f>IF(ครูประเมินนักเรียน!X14="","",ครูประเมินนักเรียน!X14)</f>
        <v/>
      </c>
      <c r="I14" s="171" t="str">
        <f>IF(ครูประเมินนักเรียน!Y14="","",ครูประเมินนักเรียน!Y14)</f>
        <v/>
      </c>
      <c r="J14" s="171" t="str">
        <f>IF(ครูประเมินนักเรียน!Z14="","",ครูประเมินนักเรียน!Z14)</f>
        <v/>
      </c>
      <c r="K14" s="171" t="str">
        <f>IF(ครูประเมินนักเรียน!AA14="","",ครูประเมินนักเรียน!AA14)</f>
        <v/>
      </c>
      <c r="L14" s="171" t="str">
        <f>IF(ครูประเมินนักเรียน!AB14="","",ครูประเมินนักเรียน!AB14)</f>
        <v/>
      </c>
      <c r="M14" s="171" t="str">
        <f>IF(ครูประเมินนักเรียน!AC14="","",ครูประเมินนักเรียน!AC14)</f>
        <v/>
      </c>
      <c r="N14" s="171" t="str">
        <f>IF(ครูประเมินนักเรียน!AD14="","",ครูประเมินนักเรียน!AD14)</f>
        <v/>
      </c>
      <c r="O14" s="171" t="str">
        <f>IF(ครูประเมินนักเรียน!AE14="","",ครูประเมินนักเรียน!AE14)</f>
        <v/>
      </c>
      <c r="P14" s="171" t="str">
        <f>IF(ครูประเมินนักเรียน!AF14="","",ครูประเมินนักเรียน!AF14)</f>
        <v/>
      </c>
      <c r="Q14" s="171" t="str">
        <f>IF(ครูประเมินนักเรียน!AG14="","",ครูประเมินนักเรียน!AG14)</f>
        <v/>
      </c>
      <c r="R14" s="172">
        <f t="shared" si="0"/>
        <v>0</v>
      </c>
      <c r="S14" s="173">
        <f t="shared" si="3"/>
        <v>0</v>
      </c>
      <c r="T14" s="179">
        <f t="shared" si="1"/>
        <v>0</v>
      </c>
      <c r="U14" s="174" t="str">
        <f t="shared" si="2"/>
        <v>ปรับปรุง</v>
      </c>
      <c r="V14" s="176"/>
      <c r="W14" s="178"/>
      <c r="X14" s="178"/>
      <c r="Y14" s="178"/>
      <c r="Z14" s="178"/>
      <c r="AA14" s="178"/>
      <c r="AB14" s="176"/>
    </row>
    <row r="15" spans="1:28" s="3" customFormat="1" ht="15.75" customHeight="1">
      <c r="A15" s="2">
        <v>6</v>
      </c>
      <c r="B15" s="38">
        <f>IF(นักเรียน!C11="","",นักเรียน!C11)</f>
        <v>5194</v>
      </c>
      <c r="C15" s="189" t="str">
        <f>IF(นักเรียน!D11="","",นักเรียน!D11)</f>
        <v>เด็กชายพงศ์พิสุทธิ์  จินดา</v>
      </c>
      <c r="D15" s="171" t="str">
        <f>IF(ครูประเมินนักเรียน!T15="","",ครูประเมินนักเรียน!T15)</f>
        <v/>
      </c>
      <c r="E15" s="171" t="str">
        <f>IF(ครูประเมินนักเรียน!U15="","",ครูประเมินนักเรียน!U15)</f>
        <v/>
      </c>
      <c r="F15" s="171" t="str">
        <f>IF(ครูประเมินนักเรียน!V15="","",ครูประเมินนักเรียน!V15)</f>
        <v/>
      </c>
      <c r="G15" s="171" t="str">
        <f>IF(ครูประเมินนักเรียน!W15="","",ครูประเมินนักเรียน!W15)</f>
        <v/>
      </c>
      <c r="H15" s="171" t="str">
        <f>IF(ครูประเมินนักเรียน!X15="","",ครูประเมินนักเรียน!X15)</f>
        <v/>
      </c>
      <c r="I15" s="171" t="str">
        <f>IF(ครูประเมินนักเรียน!Y15="","",ครูประเมินนักเรียน!Y15)</f>
        <v/>
      </c>
      <c r="J15" s="171" t="str">
        <f>IF(ครูประเมินนักเรียน!Z15="","",ครูประเมินนักเรียน!Z15)</f>
        <v/>
      </c>
      <c r="K15" s="171" t="str">
        <f>IF(ครูประเมินนักเรียน!AA15="","",ครูประเมินนักเรียน!AA15)</f>
        <v/>
      </c>
      <c r="L15" s="171" t="str">
        <f>IF(ครูประเมินนักเรียน!AB15="","",ครูประเมินนักเรียน!AB15)</f>
        <v/>
      </c>
      <c r="M15" s="171" t="str">
        <f>IF(ครูประเมินนักเรียน!AC15="","",ครูประเมินนักเรียน!AC15)</f>
        <v/>
      </c>
      <c r="N15" s="171" t="str">
        <f>IF(ครูประเมินนักเรียน!AD15="","",ครูประเมินนักเรียน!AD15)</f>
        <v/>
      </c>
      <c r="O15" s="171" t="str">
        <f>IF(ครูประเมินนักเรียน!AE15="","",ครูประเมินนักเรียน!AE15)</f>
        <v/>
      </c>
      <c r="P15" s="171" t="str">
        <f>IF(ครูประเมินนักเรียน!AF15="","",ครูประเมินนักเรียน!AF15)</f>
        <v/>
      </c>
      <c r="Q15" s="171" t="str">
        <f>IF(ครูประเมินนักเรียน!AG15="","",ครูประเมินนักเรียน!AG15)</f>
        <v/>
      </c>
      <c r="R15" s="172">
        <f t="shared" si="0"/>
        <v>0</v>
      </c>
      <c r="S15" s="173">
        <f t="shared" si="3"/>
        <v>0</v>
      </c>
      <c r="T15" s="179">
        <f t="shared" si="1"/>
        <v>0</v>
      </c>
      <c r="U15" s="174" t="str">
        <f t="shared" si="2"/>
        <v>ปรับปรุง</v>
      </c>
      <c r="V15" s="176"/>
      <c r="W15" s="176"/>
      <c r="X15" s="176"/>
      <c r="Y15" s="176"/>
      <c r="Z15" s="176"/>
      <c r="AA15" s="176"/>
      <c r="AB15" s="176"/>
    </row>
    <row r="16" spans="1:28" s="3" customFormat="1" ht="15.75" customHeight="1">
      <c r="A16" s="2">
        <v>7</v>
      </c>
      <c r="B16" s="38">
        <f>IF(นักเรียน!C12="","",นักเรียน!C12)</f>
        <v>5599</v>
      </c>
      <c r="C16" s="189" t="str">
        <f>IF(นักเรียน!D12="","",นักเรียน!D12)</f>
        <v>เด็กชายอนุสรณ์  หาญสุด</v>
      </c>
      <c r="D16" s="171" t="str">
        <f>IF(ครูประเมินนักเรียน!T16="","",ครูประเมินนักเรียน!T16)</f>
        <v/>
      </c>
      <c r="E16" s="171" t="str">
        <f>IF(ครูประเมินนักเรียน!U16="","",ครูประเมินนักเรียน!U16)</f>
        <v/>
      </c>
      <c r="F16" s="171" t="str">
        <f>IF(ครูประเมินนักเรียน!V16="","",ครูประเมินนักเรียน!V16)</f>
        <v/>
      </c>
      <c r="G16" s="171" t="str">
        <f>IF(ครูประเมินนักเรียน!W16="","",ครูประเมินนักเรียน!W16)</f>
        <v/>
      </c>
      <c r="H16" s="171" t="str">
        <f>IF(ครูประเมินนักเรียน!X16="","",ครูประเมินนักเรียน!X16)</f>
        <v/>
      </c>
      <c r="I16" s="171" t="str">
        <f>IF(ครูประเมินนักเรียน!Y16="","",ครูประเมินนักเรียน!Y16)</f>
        <v/>
      </c>
      <c r="J16" s="171" t="str">
        <f>IF(ครูประเมินนักเรียน!Z16="","",ครูประเมินนักเรียน!Z16)</f>
        <v/>
      </c>
      <c r="K16" s="171" t="str">
        <f>IF(ครูประเมินนักเรียน!AA16="","",ครูประเมินนักเรียน!AA16)</f>
        <v/>
      </c>
      <c r="L16" s="171" t="str">
        <f>IF(ครูประเมินนักเรียน!AB16="","",ครูประเมินนักเรียน!AB16)</f>
        <v/>
      </c>
      <c r="M16" s="171" t="str">
        <f>IF(ครูประเมินนักเรียน!AC16="","",ครูประเมินนักเรียน!AC16)</f>
        <v/>
      </c>
      <c r="N16" s="171" t="str">
        <f>IF(ครูประเมินนักเรียน!AD16="","",ครูประเมินนักเรียน!AD16)</f>
        <v/>
      </c>
      <c r="O16" s="171" t="str">
        <f>IF(ครูประเมินนักเรียน!AE16="","",ครูประเมินนักเรียน!AE16)</f>
        <v/>
      </c>
      <c r="P16" s="171" t="str">
        <f>IF(ครูประเมินนักเรียน!AF16="","",ครูประเมินนักเรียน!AF16)</f>
        <v/>
      </c>
      <c r="Q16" s="171" t="str">
        <f>IF(ครูประเมินนักเรียน!AG16="","",ครูประเมินนักเรียน!AG16)</f>
        <v/>
      </c>
      <c r="R16" s="172">
        <f t="shared" si="0"/>
        <v>0</v>
      </c>
      <c r="S16" s="173">
        <f t="shared" si="3"/>
        <v>0</v>
      </c>
      <c r="T16" s="179">
        <f t="shared" si="1"/>
        <v>0</v>
      </c>
      <c r="U16" s="174" t="str">
        <f t="shared" si="2"/>
        <v>ปรับปรุง</v>
      </c>
      <c r="V16" s="176"/>
      <c r="W16" s="176"/>
      <c r="X16" s="176"/>
      <c r="Y16" s="176"/>
      <c r="Z16" s="176"/>
      <c r="AA16" s="176"/>
      <c r="AB16" s="176"/>
    </row>
    <row r="17" spans="1:28" s="3" customFormat="1" ht="15.75" customHeight="1">
      <c r="A17" s="2">
        <v>8</v>
      </c>
      <c r="B17" s="38">
        <f>IF(นักเรียน!C13="","",นักเรียน!C13)</f>
        <v>5600</v>
      </c>
      <c r="C17" s="189" t="str">
        <f>IF(นักเรียน!D13="","",นักเรียน!D13)</f>
        <v>เด็กชายอนุศักดิ์  หาญสุด</v>
      </c>
      <c r="D17" s="171" t="str">
        <f>IF(ครูประเมินนักเรียน!T17="","",ครูประเมินนักเรียน!T17)</f>
        <v/>
      </c>
      <c r="E17" s="171" t="str">
        <f>IF(ครูประเมินนักเรียน!U17="","",ครูประเมินนักเรียน!U17)</f>
        <v/>
      </c>
      <c r="F17" s="171" t="str">
        <f>IF(ครูประเมินนักเรียน!V17="","",ครูประเมินนักเรียน!V17)</f>
        <v/>
      </c>
      <c r="G17" s="171" t="str">
        <f>IF(ครูประเมินนักเรียน!W17="","",ครูประเมินนักเรียน!W17)</f>
        <v/>
      </c>
      <c r="H17" s="171" t="str">
        <f>IF(ครูประเมินนักเรียน!X17="","",ครูประเมินนักเรียน!X17)</f>
        <v/>
      </c>
      <c r="I17" s="171" t="str">
        <f>IF(ครูประเมินนักเรียน!Y17="","",ครูประเมินนักเรียน!Y17)</f>
        <v/>
      </c>
      <c r="J17" s="171" t="str">
        <f>IF(ครูประเมินนักเรียน!Z17="","",ครูประเมินนักเรียน!Z17)</f>
        <v/>
      </c>
      <c r="K17" s="171" t="str">
        <f>IF(ครูประเมินนักเรียน!AA17="","",ครูประเมินนักเรียน!AA17)</f>
        <v/>
      </c>
      <c r="L17" s="171" t="str">
        <f>IF(ครูประเมินนักเรียน!AB17="","",ครูประเมินนักเรียน!AB17)</f>
        <v/>
      </c>
      <c r="M17" s="171" t="str">
        <f>IF(ครูประเมินนักเรียน!AC17="","",ครูประเมินนักเรียน!AC17)</f>
        <v/>
      </c>
      <c r="N17" s="171" t="str">
        <f>IF(ครูประเมินนักเรียน!AD17="","",ครูประเมินนักเรียน!AD17)</f>
        <v/>
      </c>
      <c r="O17" s="171" t="str">
        <f>IF(ครูประเมินนักเรียน!AE17="","",ครูประเมินนักเรียน!AE17)</f>
        <v/>
      </c>
      <c r="P17" s="171" t="str">
        <f>IF(ครูประเมินนักเรียน!AF17="","",ครูประเมินนักเรียน!AF17)</f>
        <v/>
      </c>
      <c r="Q17" s="171" t="str">
        <f>IF(ครูประเมินนักเรียน!AG17="","",ครูประเมินนักเรียน!AG17)</f>
        <v/>
      </c>
      <c r="R17" s="172">
        <f t="shared" si="0"/>
        <v>0</v>
      </c>
      <c r="S17" s="173">
        <f t="shared" si="3"/>
        <v>0</v>
      </c>
      <c r="T17" s="179">
        <f t="shared" si="1"/>
        <v>0</v>
      </c>
      <c r="U17" s="174" t="str">
        <f t="shared" si="2"/>
        <v>ปรับปรุง</v>
      </c>
      <c r="V17" s="176"/>
      <c r="W17" s="176"/>
      <c r="X17" s="176"/>
      <c r="Y17" s="176"/>
      <c r="Z17" s="176"/>
      <c r="AA17" s="176"/>
      <c r="AB17" s="176"/>
    </row>
    <row r="18" spans="1:28" s="3" customFormat="1" ht="15.75" customHeight="1">
      <c r="A18" s="2">
        <v>9</v>
      </c>
      <c r="B18" s="38">
        <f>IF(นักเรียน!C14="","",นักเรียน!C14)</f>
        <v>5174</v>
      </c>
      <c r="C18" s="189" t="str">
        <f>IF(นักเรียน!D14="","",นักเรียน!D14)</f>
        <v>เด็กหญิงกาญจนา  ตรีเมฆ</v>
      </c>
      <c r="D18" s="171" t="str">
        <f>IF(ครูประเมินนักเรียน!T18="","",ครูประเมินนักเรียน!T18)</f>
        <v/>
      </c>
      <c r="E18" s="171" t="str">
        <f>IF(ครูประเมินนักเรียน!U18="","",ครูประเมินนักเรียน!U18)</f>
        <v/>
      </c>
      <c r="F18" s="171" t="str">
        <f>IF(ครูประเมินนักเรียน!V18="","",ครูประเมินนักเรียน!V18)</f>
        <v/>
      </c>
      <c r="G18" s="171" t="str">
        <f>IF(ครูประเมินนักเรียน!W18="","",ครูประเมินนักเรียน!W18)</f>
        <v/>
      </c>
      <c r="H18" s="171" t="str">
        <f>IF(ครูประเมินนักเรียน!X18="","",ครูประเมินนักเรียน!X18)</f>
        <v/>
      </c>
      <c r="I18" s="171" t="str">
        <f>IF(ครูประเมินนักเรียน!Y18="","",ครูประเมินนักเรียน!Y18)</f>
        <v/>
      </c>
      <c r="J18" s="171" t="str">
        <f>IF(ครูประเมินนักเรียน!Z18="","",ครูประเมินนักเรียน!Z18)</f>
        <v/>
      </c>
      <c r="K18" s="171" t="str">
        <f>IF(ครูประเมินนักเรียน!AA18="","",ครูประเมินนักเรียน!AA18)</f>
        <v/>
      </c>
      <c r="L18" s="171" t="str">
        <f>IF(ครูประเมินนักเรียน!AB18="","",ครูประเมินนักเรียน!AB18)</f>
        <v/>
      </c>
      <c r="M18" s="171" t="str">
        <f>IF(ครูประเมินนักเรียน!AC18="","",ครูประเมินนักเรียน!AC18)</f>
        <v/>
      </c>
      <c r="N18" s="171" t="str">
        <f>IF(ครูประเมินนักเรียน!AD18="","",ครูประเมินนักเรียน!AD18)</f>
        <v/>
      </c>
      <c r="O18" s="171" t="str">
        <f>IF(ครูประเมินนักเรียน!AE18="","",ครูประเมินนักเรียน!AE18)</f>
        <v/>
      </c>
      <c r="P18" s="171" t="str">
        <f>IF(ครูประเมินนักเรียน!AF18="","",ครูประเมินนักเรียน!AF18)</f>
        <v/>
      </c>
      <c r="Q18" s="171" t="str">
        <f>IF(ครูประเมินนักเรียน!AG18="","",ครูประเมินนักเรียน!AG18)</f>
        <v/>
      </c>
      <c r="R18" s="172">
        <f t="shared" si="0"/>
        <v>0</v>
      </c>
      <c r="S18" s="173">
        <f t="shared" si="3"/>
        <v>0</v>
      </c>
      <c r="T18" s="179">
        <f t="shared" si="1"/>
        <v>0</v>
      </c>
      <c r="U18" s="174" t="str">
        <f t="shared" si="2"/>
        <v>ปรับปรุง</v>
      </c>
      <c r="V18" s="176"/>
      <c r="W18" s="176"/>
      <c r="X18" s="176"/>
      <c r="Y18" s="176"/>
      <c r="Z18" s="176"/>
      <c r="AA18" s="176"/>
      <c r="AB18" s="176"/>
    </row>
    <row r="19" spans="1:28" s="3" customFormat="1" ht="15.75" customHeight="1">
      <c r="A19" s="2">
        <v>10</v>
      </c>
      <c r="B19" s="38">
        <f>IF(นักเรียน!C15="","",นักเรียน!C15)</f>
        <v>5178</v>
      </c>
      <c r="C19" s="189" t="str">
        <f>IF(นักเรียน!D15="","",นักเรียน!D15)</f>
        <v>เด็กหญิงศิริรัตน์  เรศร์คงธนวัฒน์</v>
      </c>
      <c r="D19" s="171" t="str">
        <f>IF(ครูประเมินนักเรียน!T19="","",ครูประเมินนักเรียน!T19)</f>
        <v/>
      </c>
      <c r="E19" s="171" t="str">
        <f>IF(ครูประเมินนักเรียน!U19="","",ครูประเมินนักเรียน!U19)</f>
        <v/>
      </c>
      <c r="F19" s="171" t="str">
        <f>IF(ครูประเมินนักเรียน!V19="","",ครูประเมินนักเรียน!V19)</f>
        <v/>
      </c>
      <c r="G19" s="171" t="str">
        <f>IF(ครูประเมินนักเรียน!W19="","",ครูประเมินนักเรียน!W19)</f>
        <v/>
      </c>
      <c r="H19" s="171" t="str">
        <f>IF(ครูประเมินนักเรียน!X19="","",ครูประเมินนักเรียน!X19)</f>
        <v/>
      </c>
      <c r="I19" s="171" t="str">
        <f>IF(ครูประเมินนักเรียน!Y19="","",ครูประเมินนักเรียน!Y19)</f>
        <v/>
      </c>
      <c r="J19" s="171" t="str">
        <f>IF(ครูประเมินนักเรียน!Z19="","",ครูประเมินนักเรียน!Z19)</f>
        <v/>
      </c>
      <c r="K19" s="171" t="str">
        <f>IF(ครูประเมินนักเรียน!AA19="","",ครูประเมินนักเรียน!AA19)</f>
        <v/>
      </c>
      <c r="L19" s="171" t="str">
        <f>IF(ครูประเมินนักเรียน!AB19="","",ครูประเมินนักเรียน!AB19)</f>
        <v/>
      </c>
      <c r="M19" s="171" t="str">
        <f>IF(ครูประเมินนักเรียน!AC19="","",ครูประเมินนักเรียน!AC19)</f>
        <v/>
      </c>
      <c r="N19" s="171" t="str">
        <f>IF(ครูประเมินนักเรียน!AD19="","",ครูประเมินนักเรียน!AD19)</f>
        <v/>
      </c>
      <c r="O19" s="171" t="str">
        <f>IF(ครูประเมินนักเรียน!AE19="","",ครูประเมินนักเรียน!AE19)</f>
        <v/>
      </c>
      <c r="P19" s="171" t="str">
        <f>IF(ครูประเมินนักเรียน!AF19="","",ครูประเมินนักเรียน!AF19)</f>
        <v/>
      </c>
      <c r="Q19" s="171" t="str">
        <f>IF(ครูประเมินนักเรียน!AG19="","",ครูประเมินนักเรียน!AG19)</f>
        <v/>
      </c>
      <c r="R19" s="172">
        <f t="shared" si="0"/>
        <v>0</v>
      </c>
      <c r="S19" s="173">
        <f t="shared" si="3"/>
        <v>0</v>
      </c>
      <c r="T19" s="179">
        <f t="shared" si="1"/>
        <v>0</v>
      </c>
      <c r="U19" s="174" t="str">
        <f t="shared" si="2"/>
        <v>ปรับปรุง</v>
      </c>
      <c r="V19" s="176"/>
      <c r="W19" s="176"/>
      <c r="X19" s="176"/>
      <c r="Y19" s="176"/>
      <c r="Z19" s="176"/>
      <c r="AA19" s="176"/>
      <c r="AB19" s="176"/>
    </row>
    <row r="20" spans="1:28" s="3" customFormat="1" ht="15.75" customHeight="1">
      <c r="A20" s="2">
        <v>11</v>
      </c>
      <c r="B20" s="38">
        <f>IF(นักเรียน!C16="","",นักเรียน!C16)</f>
        <v>5179</v>
      </c>
      <c r="C20" s="189" t="str">
        <f>IF(นักเรียน!D16="","",นักเรียน!D16)</f>
        <v>เด็กหญิงวัชรี  เรือนเพชร</v>
      </c>
      <c r="D20" s="171" t="str">
        <f>IF(ครูประเมินนักเรียน!T20="","",ครูประเมินนักเรียน!T20)</f>
        <v/>
      </c>
      <c r="E20" s="171" t="str">
        <f>IF(ครูประเมินนักเรียน!U20="","",ครูประเมินนักเรียน!U20)</f>
        <v/>
      </c>
      <c r="F20" s="171" t="str">
        <f>IF(ครูประเมินนักเรียน!V20="","",ครูประเมินนักเรียน!V20)</f>
        <v/>
      </c>
      <c r="G20" s="171" t="str">
        <f>IF(ครูประเมินนักเรียน!W20="","",ครูประเมินนักเรียน!W20)</f>
        <v/>
      </c>
      <c r="H20" s="171" t="str">
        <f>IF(ครูประเมินนักเรียน!X20="","",ครูประเมินนักเรียน!X20)</f>
        <v/>
      </c>
      <c r="I20" s="171" t="str">
        <f>IF(ครูประเมินนักเรียน!Y20="","",ครูประเมินนักเรียน!Y20)</f>
        <v/>
      </c>
      <c r="J20" s="171" t="str">
        <f>IF(ครูประเมินนักเรียน!Z20="","",ครูประเมินนักเรียน!Z20)</f>
        <v/>
      </c>
      <c r="K20" s="171" t="str">
        <f>IF(ครูประเมินนักเรียน!AA20="","",ครูประเมินนักเรียน!AA20)</f>
        <v/>
      </c>
      <c r="L20" s="171" t="str">
        <f>IF(ครูประเมินนักเรียน!AB20="","",ครูประเมินนักเรียน!AB20)</f>
        <v/>
      </c>
      <c r="M20" s="171" t="str">
        <f>IF(ครูประเมินนักเรียน!AC20="","",ครูประเมินนักเรียน!AC20)</f>
        <v/>
      </c>
      <c r="N20" s="171" t="str">
        <f>IF(ครูประเมินนักเรียน!AD20="","",ครูประเมินนักเรียน!AD20)</f>
        <v/>
      </c>
      <c r="O20" s="171" t="str">
        <f>IF(ครูประเมินนักเรียน!AE20="","",ครูประเมินนักเรียน!AE20)</f>
        <v/>
      </c>
      <c r="P20" s="171" t="str">
        <f>IF(ครูประเมินนักเรียน!AF20="","",ครูประเมินนักเรียน!AF20)</f>
        <v/>
      </c>
      <c r="Q20" s="171" t="str">
        <f>IF(ครูประเมินนักเรียน!AG20="","",ครูประเมินนักเรียน!AG20)</f>
        <v/>
      </c>
      <c r="R20" s="172">
        <f t="shared" si="0"/>
        <v>0</v>
      </c>
      <c r="S20" s="173">
        <f t="shared" si="3"/>
        <v>0</v>
      </c>
      <c r="T20" s="179">
        <f t="shared" si="1"/>
        <v>0</v>
      </c>
      <c r="U20" s="174" t="str">
        <f t="shared" si="2"/>
        <v>ปรับปรุง</v>
      </c>
      <c r="V20" s="176"/>
      <c r="W20" s="176"/>
      <c r="X20" s="176"/>
      <c r="Y20" s="176"/>
      <c r="Z20" s="176"/>
      <c r="AA20" s="176"/>
      <c r="AB20" s="176"/>
    </row>
    <row r="21" spans="1:28" s="3" customFormat="1" ht="15.75" customHeight="1">
      <c r="A21" s="2">
        <v>12</v>
      </c>
      <c r="B21" s="38">
        <f>IF(นักเรียน!C17="","",นักเรียน!C17)</f>
        <v>5183</v>
      </c>
      <c r="C21" s="189" t="str">
        <f>IF(นักเรียน!D17="","",นักเรียน!D17)</f>
        <v>เด็กหญิงพัชรา  สนธิรักษ์</v>
      </c>
      <c r="D21" s="171" t="str">
        <f>IF(ครูประเมินนักเรียน!T21="","",ครูประเมินนักเรียน!T21)</f>
        <v/>
      </c>
      <c r="E21" s="171" t="str">
        <f>IF(ครูประเมินนักเรียน!U21="","",ครูประเมินนักเรียน!U21)</f>
        <v/>
      </c>
      <c r="F21" s="171" t="str">
        <f>IF(ครูประเมินนักเรียน!V21="","",ครูประเมินนักเรียน!V21)</f>
        <v/>
      </c>
      <c r="G21" s="171" t="str">
        <f>IF(ครูประเมินนักเรียน!W21="","",ครูประเมินนักเรียน!W21)</f>
        <v/>
      </c>
      <c r="H21" s="171" t="str">
        <f>IF(ครูประเมินนักเรียน!X21="","",ครูประเมินนักเรียน!X21)</f>
        <v/>
      </c>
      <c r="I21" s="171" t="str">
        <f>IF(ครูประเมินนักเรียน!Y21="","",ครูประเมินนักเรียน!Y21)</f>
        <v/>
      </c>
      <c r="J21" s="171" t="str">
        <f>IF(ครูประเมินนักเรียน!Z21="","",ครูประเมินนักเรียน!Z21)</f>
        <v/>
      </c>
      <c r="K21" s="171" t="str">
        <f>IF(ครูประเมินนักเรียน!AA21="","",ครูประเมินนักเรียน!AA21)</f>
        <v/>
      </c>
      <c r="L21" s="171" t="str">
        <f>IF(ครูประเมินนักเรียน!AB21="","",ครูประเมินนักเรียน!AB21)</f>
        <v/>
      </c>
      <c r="M21" s="171" t="str">
        <f>IF(ครูประเมินนักเรียน!AC21="","",ครูประเมินนักเรียน!AC21)</f>
        <v/>
      </c>
      <c r="N21" s="171" t="str">
        <f>IF(ครูประเมินนักเรียน!AD21="","",ครูประเมินนักเรียน!AD21)</f>
        <v/>
      </c>
      <c r="O21" s="171" t="str">
        <f>IF(ครูประเมินนักเรียน!AE21="","",ครูประเมินนักเรียน!AE21)</f>
        <v/>
      </c>
      <c r="P21" s="171" t="str">
        <f>IF(ครูประเมินนักเรียน!AF21="","",ครูประเมินนักเรียน!AF21)</f>
        <v/>
      </c>
      <c r="Q21" s="171" t="str">
        <f>IF(ครูประเมินนักเรียน!AG21="","",ครูประเมินนักเรียน!AG21)</f>
        <v/>
      </c>
      <c r="R21" s="172">
        <f t="shared" si="0"/>
        <v>0</v>
      </c>
      <c r="S21" s="173">
        <f t="shared" si="3"/>
        <v>0</v>
      </c>
      <c r="T21" s="179">
        <f t="shared" si="1"/>
        <v>0</v>
      </c>
      <c r="U21" s="174" t="str">
        <f t="shared" si="2"/>
        <v>ปรับปรุง</v>
      </c>
      <c r="V21" s="176"/>
      <c r="W21" s="176"/>
      <c r="X21" s="176"/>
      <c r="Y21" s="176"/>
      <c r="Z21" s="176"/>
      <c r="AA21" s="176"/>
      <c r="AB21" s="176"/>
    </row>
    <row r="22" spans="1:28" s="3" customFormat="1" ht="15.75" customHeight="1">
      <c r="A22" s="2">
        <v>13</v>
      </c>
      <c r="B22" s="38">
        <f>IF(นักเรียน!C18="","",นักเรียน!C18)</f>
        <v>5185</v>
      </c>
      <c r="C22" s="189" t="str">
        <f>IF(นักเรียน!D18="","",นักเรียน!D18)</f>
        <v>เด็กหญิงกรรณิการ์  ต่างครบุรี</v>
      </c>
      <c r="D22" s="171" t="str">
        <f>IF(ครูประเมินนักเรียน!T22="","",ครูประเมินนักเรียน!T22)</f>
        <v/>
      </c>
      <c r="E22" s="171" t="str">
        <f>IF(ครูประเมินนักเรียน!U22="","",ครูประเมินนักเรียน!U22)</f>
        <v/>
      </c>
      <c r="F22" s="171" t="str">
        <f>IF(ครูประเมินนักเรียน!V22="","",ครูประเมินนักเรียน!V22)</f>
        <v/>
      </c>
      <c r="G22" s="171" t="str">
        <f>IF(ครูประเมินนักเรียน!W22="","",ครูประเมินนักเรียน!W22)</f>
        <v/>
      </c>
      <c r="H22" s="171" t="str">
        <f>IF(ครูประเมินนักเรียน!X22="","",ครูประเมินนักเรียน!X22)</f>
        <v/>
      </c>
      <c r="I22" s="171" t="str">
        <f>IF(ครูประเมินนักเรียน!Y22="","",ครูประเมินนักเรียน!Y22)</f>
        <v/>
      </c>
      <c r="J22" s="171" t="str">
        <f>IF(ครูประเมินนักเรียน!Z22="","",ครูประเมินนักเรียน!Z22)</f>
        <v/>
      </c>
      <c r="K22" s="171" t="str">
        <f>IF(ครูประเมินนักเรียน!AA22="","",ครูประเมินนักเรียน!AA22)</f>
        <v/>
      </c>
      <c r="L22" s="171" t="str">
        <f>IF(ครูประเมินนักเรียน!AB22="","",ครูประเมินนักเรียน!AB22)</f>
        <v/>
      </c>
      <c r="M22" s="171" t="str">
        <f>IF(ครูประเมินนักเรียน!AC22="","",ครูประเมินนักเรียน!AC22)</f>
        <v/>
      </c>
      <c r="N22" s="171" t="str">
        <f>IF(ครูประเมินนักเรียน!AD22="","",ครูประเมินนักเรียน!AD22)</f>
        <v/>
      </c>
      <c r="O22" s="171" t="str">
        <f>IF(ครูประเมินนักเรียน!AE22="","",ครูประเมินนักเรียน!AE22)</f>
        <v/>
      </c>
      <c r="P22" s="171" t="str">
        <f>IF(ครูประเมินนักเรียน!AF22="","",ครูประเมินนักเรียน!AF22)</f>
        <v/>
      </c>
      <c r="Q22" s="171" t="str">
        <f>IF(ครูประเมินนักเรียน!AG22="","",ครูประเมินนักเรียน!AG22)</f>
        <v/>
      </c>
      <c r="R22" s="172">
        <f t="shared" si="0"/>
        <v>0</v>
      </c>
      <c r="S22" s="173">
        <f t="shared" si="3"/>
        <v>0</v>
      </c>
      <c r="T22" s="179">
        <f t="shared" si="1"/>
        <v>0</v>
      </c>
      <c r="U22" s="174" t="str">
        <f t="shared" si="2"/>
        <v>ปรับปรุง</v>
      </c>
      <c r="V22" s="176"/>
      <c r="W22" s="176"/>
      <c r="X22" s="176"/>
      <c r="Y22" s="176"/>
      <c r="Z22" s="176"/>
      <c r="AA22" s="176"/>
      <c r="AB22" s="176"/>
    </row>
    <row r="23" spans="1:28" s="3" customFormat="1" ht="15.75" customHeight="1">
      <c r="A23" s="2">
        <v>14</v>
      </c>
      <c r="B23" s="38">
        <f>IF(นักเรียน!C19="","",นักเรียน!C19)</f>
        <v>5279</v>
      </c>
      <c r="C23" s="189" t="str">
        <f>IF(นักเรียน!D19="","",นักเรียน!D19)</f>
        <v>เด็กหญิงจิราภรณ์  กลิ่นนางรอง</v>
      </c>
      <c r="D23" s="171" t="str">
        <f>IF(ครูประเมินนักเรียน!T23="","",ครูประเมินนักเรียน!T23)</f>
        <v/>
      </c>
      <c r="E23" s="171" t="str">
        <f>IF(ครูประเมินนักเรียน!U23="","",ครูประเมินนักเรียน!U23)</f>
        <v/>
      </c>
      <c r="F23" s="171" t="str">
        <f>IF(ครูประเมินนักเรียน!V23="","",ครูประเมินนักเรียน!V23)</f>
        <v/>
      </c>
      <c r="G23" s="171" t="str">
        <f>IF(ครูประเมินนักเรียน!W23="","",ครูประเมินนักเรียน!W23)</f>
        <v/>
      </c>
      <c r="H23" s="171" t="str">
        <f>IF(ครูประเมินนักเรียน!X23="","",ครูประเมินนักเรียน!X23)</f>
        <v/>
      </c>
      <c r="I23" s="171" t="str">
        <f>IF(ครูประเมินนักเรียน!Y23="","",ครูประเมินนักเรียน!Y23)</f>
        <v/>
      </c>
      <c r="J23" s="171" t="str">
        <f>IF(ครูประเมินนักเรียน!Z23="","",ครูประเมินนักเรียน!Z23)</f>
        <v/>
      </c>
      <c r="K23" s="171" t="str">
        <f>IF(ครูประเมินนักเรียน!AA23="","",ครูประเมินนักเรียน!AA23)</f>
        <v/>
      </c>
      <c r="L23" s="171" t="str">
        <f>IF(ครูประเมินนักเรียน!AB23="","",ครูประเมินนักเรียน!AB23)</f>
        <v/>
      </c>
      <c r="M23" s="171" t="str">
        <f>IF(ครูประเมินนักเรียน!AC23="","",ครูประเมินนักเรียน!AC23)</f>
        <v/>
      </c>
      <c r="N23" s="171" t="str">
        <f>IF(ครูประเมินนักเรียน!AD23="","",ครูประเมินนักเรียน!AD23)</f>
        <v/>
      </c>
      <c r="O23" s="171" t="str">
        <f>IF(ครูประเมินนักเรียน!AE23="","",ครูประเมินนักเรียน!AE23)</f>
        <v/>
      </c>
      <c r="P23" s="171" t="str">
        <f>IF(ครูประเมินนักเรียน!AF23="","",ครูประเมินนักเรียน!AF23)</f>
        <v/>
      </c>
      <c r="Q23" s="171" t="str">
        <f>IF(ครูประเมินนักเรียน!AG23="","",ครูประเมินนักเรียน!AG23)</f>
        <v/>
      </c>
      <c r="R23" s="172">
        <f t="shared" si="0"/>
        <v>0</v>
      </c>
      <c r="S23" s="173">
        <f t="shared" si="3"/>
        <v>0</v>
      </c>
      <c r="T23" s="179">
        <f t="shared" si="1"/>
        <v>0</v>
      </c>
      <c r="U23" s="174" t="str">
        <f t="shared" si="2"/>
        <v>ปรับปรุง</v>
      </c>
      <c r="V23" s="176"/>
      <c r="W23" s="176"/>
      <c r="X23" s="176"/>
      <c r="Y23" s="176"/>
      <c r="Z23" s="176"/>
      <c r="AA23" s="176"/>
      <c r="AB23" s="176"/>
    </row>
    <row r="24" spans="1:28" s="3" customFormat="1" ht="15.75" customHeight="1">
      <c r="A24" s="2">
        <v>15</v>
      </c>
      <c r="B24" s="38">
        <f>IF(นักเรียน!C20="","",นักเรียน!C20)</f>
        <v>5427</v>
      </c>
      <c r="C24" s="189" t="str">
        <f>IF(นักเรียน!D20="","",นักเรียน!D20)</f>
        <v>เด็กหญิงเบญจรัตน์  รอดนางรอง</v>
      </c>
      <c r="D24" s="171" t="str">
        <f>IF(ครูประเมินนักเรียน!T24="","",ครูประเมินนักเรียน!T24)</f>
        <v/>
      </c>
      <c r="E24" s="171" t="str">
        <f>IF(ครูประเมินนักเรียน!U24="","",ครูประเมินนักเรียน!U24)</f>
        <v/>
      </c>
      <c r="F24" s="171" t="str">
        <f>IF(ครูประเมินนักเรียน!V24="","",ครูประเมินนักเรียน!V24)</f>
        <v/>
      </c>
      <c r="G24" s="171" t="str">
        <f>IF(ครูประเมินนักเรียน!W24="","",ครูประเมินนักเรียน!W24)</f>
        <v/>
      </c>
      <c r="H24" s="171" t="str">
        <f>IF(ครูประเมินนักเรียน!X24="","",ครูประเมินนักเรียน!X24)</f>
        <v/>
      </c>
      <c r="I24" s="171" t="str">
        <f>IF(ครูประเมินนักเรียน!Y24="","",ครูประเมินนักเรียน!Y24)</f>
        <v/>
      </c>
      <c r="J24" s="171" t="str">
        <f>IF(ครูประเมินนักเรียน!Z24="","",ครูประเมินนักเรียน!Z24)</f>
        <v/>
      </c>
      <c r="K24" s="171" t="str">
        <f>IF(ครูประเมินนักเรียน!AA24="","",ครูประเมินนักเรียน!AA24)</f>
        <v/>
      </c>
      <c r="L24" s="171" t="str">
        <f>IF(ครูประเมินนักเรียน!AB24="","",ครูประเมินนักเรียน!AB24)</f>
        <v/>
      </c>
      <c r="M24" s="171" t="str">
        <f>IF(ครูประเมินนักเรียน!AC24="","",ครูประเมินนักเรียน!AC24)</f>
        <v/>
      </c>
      <c r="N24" s="171" t="str">
        <f>IF(ครูประเมินนักเรียน!AD24="","",ครูประเมินนักเรียน!AD24)</f>
        <v/>
      </c>
      <c r="O24" s="171" t="str">
        <f>IF(ครูประเมินนักเรียน!AE24="","",ครูประเมินนักเรียน!AE24)</f>
        <v/>
      </c>
      <c r="P24" s="171" t="str">
        <f>IF(ครูประเมินนักเรียน!AF24="","",ครูประเมินนักเรียน!AF24)</f>
        <v/>
      </c>
      <c r="Q24" s="171" t="str">
        <f>IF(ครูประเมินนักเรียน!AG24="","",ครูประเมินนักเรียน!AG24)</f>
        <v/>
      </c>
      <c r="R24" s="172">
        <f t="shared" si="0"/>
        <v>0</v>
      </c>
      <c r="S24" s="173">
        <f t="shared" si="3"/>
        <v>0</v>
      </c>
      <c r="T24" s="179">
        <f t="shared" si="1"/>
        <v>0</v>
      </c>
      <c r="U24" s="174" t="str">
        <f t="shared" si="2"/>
        <v>ปรับปรุง</v>
      </c>
      <c r="V24" s="176"/>
      <c r="W24" s="176"/>
      <c r="X24" s="176"/>
      <c r="Y24" s="176"/>
      <c r="Z24" s="176"/>
      <c r="AA24" s="176"/>
      <c r="AB24" s="176"/>
    </row>
    <row r="25" spans="1:28" s="3" customFormat="1" ht="15.75" customHeight="1">
      <c r="A25" s="2">
        <v>16</v>
      </c>
      <c r="B25" s="38">
        <f>IF(นักเรียน!C21="","",นักเรียน!C21)</f>
        <v>5592</v>
      </c>
      <c r="C25" s="189" t="str">
        <f>IF(นักเรียน!D21="","",นักเรียน!D21)</f>
        <v>เด็กหญิงดวงนภา  เรียบกระโทก</v>
      </c>
      <c r="D25" s="171" t="str">
        <f>IF(ครูประเมินนักเรียน!T25="","",ครูประเมินนักเรียน!T25)</f>
        <v/>
      </c>
      <c r="E25" s="171" t="str">
        <f>IF(ครูประเมินนักเรียน!U25="","",ครูประเมินนักเรียน!U25)</f>
        <v/>
      </c>
      <c r="F25" s="171" t="str">
        <f>IF(ครูประเมินนักเรียน!V25="","",ครูประเมินนักเรียน!V25)</f>
        <v/>
      </c>
      <c r="G25" s="171" t="str">
        <f>IF(ครูประเมินนักเรียน!W25="","",ครูประเมินนักเรียน!W25)</f>
        <v/>
      </c>
      <c r="H25" s="171" t="str">
        <f>IF(ครูประเมินนักเรียน!X25="","",ครูประเมินนักเรียน!X25)</f>
        <v/>
      </c>
      <c r="I25" s="171" t="str">
        <f>IF(ครูประเมินนักเรียน!Y25="","",ครูประเมินนักเรียน!Y25)</f>
        <v/>
      </c>
      <c r="J25" s="171" t="str">
        <f>IF(ครูประเมินนักเรียน!Z25="","",ครูประเมินนักเรียน!Z25)</f>
        <v/>
      </c>
      <c r="K25" s="171" t="str">
        <f>IF(ครูประเมินนักเรียน!AA25="","",ครูประเมินนักเรียน!AA25)</f>
        <v/>
      </c>
      <c r="L25" s="171" t="str">
        <f>IF(ครูประเมินนักเรียน!AB25="","",ครูประเมินนักเรียน!AB25)</f>
        <v/>
      </c>
      <c r="M25" s="171" t="str">
        <f>IF(ครูประเมินนักเรียน!AC25="","",ครูประเมินนักเรียน!AC25)</f>
        <v/>
      </c>
      <c r="N25" s="171" t="str">
        <f>IF(ครูประเมินนักเรียน!AD25="","",ครูประเมินนักเรียน!AD25)</f>
        <v/>
      </c>
      <c r="O25" s="171" t="str">
        <f>IF(ครูประเมินนักเรียน!AE25="","",ครูประเมินนักเรียน!AE25)</f>
        <v/>
      </c>
      <c r="P25" s="171" t="str">
        <f>IF(ครูประเมินนักเรียน!AF25="","",ครูประเมินนักเรียน!AF25)</f>
        <v/>
      </c>
      <c r="Q25" s="171" t="str">
        <f>IF(ครูประเมินนักเรียน!AG25="","",ครูประเมินนักเรียน!AG25)</f>
        <v/>
      </c>
      <c r="R25" s="172">
        <f t="shared" si="0"/>
        <v>0</v>
      </c>
      <c r="S25" s="173">
        <f t="shared" si="3"/>
        <v>0</v>
      </c>
      <c r="T25" s="179">
        <f t="shared" si="1"/>
        <v>0</v>
      </c>
      <c r="U25" s="174" t="str">
        <f t="shared" si="2"/>
        <v>ปรับปรุง</v>
      </c>
      <c r="V25" s="176"/>
      <c r="W25" s="176"/>
      <c r="X25" s="176"/>
      <c r="Y25" s="176"/>
      <c r="Z25" s="176"/>
      <c r="AA25" s="176"/>
      <c r="AB25" s="176"/>
    </row>
    <row r="26" spans="1:28" s="3" customFormat="1" ht="15.75" customHeight="1">
      <c r="A26" s="2">
        <v>17</v>
      </c>
      <c r="B26" s="38">
        <f>IF(นักเรียน!C22="","",นักเรียน!C22)</f>
        <v>5594</v>
      </c>
      <c r="C26" s="189" t="str">
        <f>IF(นักเรียน!D22="","",นักเรียน!D22)</f>
        <v>เด็กหญิงสุณิสา  กันผักแว่น</v>
      </c>
      <c r="D26" s="171" t="str">
        <f>IF(ครูประเมินนักเรียน!T26="","",ครูประเมินนักเรียน!T26)</f>
        <v/>
      </c>
      <c r="E26" s="171" t="str">
        <f>IF(ครูประเมินนักเรียน!U26="","",ครูประเมินนักเรียน!U26)</f>
        <v/>
      </c>
      <c r="F26" s="171" t="str">
        <f>IF(ครูประเมินนักเรียน!V26="","",ครูประเมินนักเรียน!V26)</f>
        <v/>
      </c>
      <c r="G26" s="171" t="str">
        <f>IF(ครูประเมินนักเรียน!W26="","",ครูประเมินนักเรียน!W26)</f>
        <v/>
      </c>
      <c r="H26" s="171" t="str">
        <f>IF(ครูประเมินนักเรียน!X26="","",ครูประเมินนักเรียน!X26)</f>
        <v/>
      </c>
      <c r="I26" s="171" t="str">
        <f>IF(ครูประเมินนักเรียน!Y26="","",ครูประเมินนักเรียน!Y26)</f>
        <v/>
      </c>
      <c r="J26" s="171" t="str">
        <f>IF(ครูประเมินนักเรียน!Z26="","",ครูประเมินนักเรียน!Z26)</f>
        <v/>
      </c>
      <c r="K26" s="171" t="str">
        <f>IF(ครูประเมินนักเรียน!AA26="","",ครูประเมินนักเรียน!AA26)</f>
        <v/>
      </c>
      <c r="L26" s="171" t="str">
        <f>IF(ครูประเมินนักเรียน!AB26="","",ครูประเมินนักเรียน!AB26)</f>
        <v/>
      </c>
      <c r="M26" s="171" t="str">
        <f>IF(ครูประเมินนักเรียน!AC26="","",ครูประเมินนักเรียน!AC26)</f>
        <v/>
      </c>
      <c r="N26" s="171" t="str">
        <f>IF(ครูประเมินนักเรียน!AD26="","",ครูประเมินนักเรียน!AD26)</f>
        <v/>
      </c>
      <c r="O26" s="171" t="str">
        <f>IF(ครูประเมินนักเรียน!AE26="","",ครูประเมินนักเรียน!AE26)</f>
        <v/>
      </c>
      <c r="P26" s="171" t="str">
        <f>IF(ครูประเมินนักเรียน!AF26="","",ครูประเมินนักเรียน!AF26)</f>
        <v/>
      </c>
      <c r="Q26" s="171" t="str">
        <f>IF(ครูประเมินนักเรียน!AG26="","",ครูประเมินนักเรียน!AG26)</f>
        <v/>
      </c>
      <c r="R26" s="172">
        <f t="shared" si="0"/>
        <v>0</v>
      </c>
      <c r="S26" s="173">
        <f t="shared" si="3"/>
        <v>0</v>
      </c>
      <c r="T26" s="179">
        <f t="shared" si="1"/>
        <v>0</v>
      </c>
      <c r="U26" s="174" t="str">
        <f t="shared" si="2"/>
        <v>ปรับปรุง</v>
      </c>
      <c r="V26" s="176"/>
      <c r="W26" s="176"/>
      <c r="X26" s="176"/>
      <c r="Y26" s="176"/>
      <c r="Z26" s="176"/>
      <c r="AA26" s="176"/>
      <c r="AB26" s="176"/>
    </row>
    <row r="27" spans="1:28" s="3" customFormat="1" ht="15.75" customHeight="1">
      <c r="A27" s="2">
        <v>18</v>
      </c>
      <c r="B27" s="38" t="str">
        <f>IF(นักเรียน!C23="","",นักเรียน!C23)</f>
        <v/>
      </c>
      <c r="C27" s="189" t="str">
        <f>IF(นักเรียน!D23="","",นักเรียน!D23)</f>
        <v>เด็กหญิงสุดารัตน์ ต่างครบุรี</v>
      </c>
      <c r="D27" s="171" t="str">
        <f>IF(ครูประเมินนักเรียน!T27="","",ครูประเมินนักเรียน!T27)</f>
        <v/>
      </c>
      <c r="E27" s="171" t="str">
        <f>IF(ครูประเมินนักเรียน!U27="","",ครูประเมินนักเรียน!U27)</f>
        <v/>
      </c>
      <c r="F27" s="171" t="str">
        <f>IF(ครูประเมินนักเรียน!V27="","",ครูประเมินนักเรียน!V27)</f>
        <v/>
      </c>
      <c r="G27" s="171" t="str">
        <f>IF(ครูประเมินนักเรียน!W27="","",ครูประเมินนักเรียน!W27)</f>
        <v/>
      </c>
      <c r="H27" s="171" t="str">
        <f>IF(ครูประเมินนักเรียน!X27="","",ครูประเมินนักเรียน!X27)</f>
        <v/>
      </c>
      <c r="I27" s="171" t="str">
        <f>IF(ครูประเมินนักเรียน!Y27="","",ครูประเมินนักเรียน!Y27)</f>
        <v/>
      </c>
      <c r="J27" s="171" t="str">
        <f>IF(ครูประเมินนักเรียน!Z27="","",ครูประเมินนักเรียน!Z27)</f>
        <v/>
      </c>
      <c r="K27" s="171" t="str">
        <f>IF(ครูประเมินนักเรียน!AA27="","",ครูประเมินนักเรียน!AA27)</f>
        <v/>
      </c>
      <c r="L27" s="171" t="str">
        <f>IF(ครูประเมินนักเรียน!AB27="","",ครูประเมินนักเรียน!AB27)</f>
        <v/>
      </c>
      <c r="M27" s="171" t="str">
        <f>IF(ครูประเมินนักเรียน!AC27="","",ครูประเมินนักเรียน!AC27)</f>
        <v/>
      </c>
      <c r="N27" s="171" t="str">
        <f>IF(ครูประเมินนักเรียน!AD27="","",ครูประเมินนักเรียน!AD27)</f>
        <v/>
      </c>
      <c r="O27" s="171" t="str">
        <f>IF(ครูประเมินนักเรียน!AE27="","",ครูประเมินนักเรียน!AE27)</f>
        <v/>
      </c>
      <c r="P27" s="171" t="str">
        <f>IF(ครูประเมินนักเรียน!AF27="","",ครูประเมินนักเรียน!AF27)</f>
        <v/>
      </c>
      <c r="Q27" s="171" t="str">
        <f>IF(ครูประเมินนักเรียน!AG27="","",ครูประเมินนักเรียน!AG27)</f>
        <v/>
      </c>
      <c r="R27" s="172">
        <f t="shared" si="0"/>
        <v>0</v>
      </c>
      <c r="S27" s="173">
        <f t="shared" si="3"/>
        <v>0</v>
      </c>
      <c r="T27" s="179">
        <f t="shared" si="1"/>
        <v>0</v>
      </c>
      <c r="U27" s="174" t="str">
        <f t="shared" si="2"/>
        <v>ปรับปรุง</v>
      </c>
      <c r="V27" s="176"/>
      <c r="W27" s="176"/>
      <c r="X27" s="176"/>
      <c r="Y27" s="176"/>
      <c r="Z27" s="176"/>
      <c r="AA27" s="176"/>
      <c r="AB27" s="176"/>
    </row>
    <row r="28" spans="1:28" s="3" customFormat="1" ht="15.75" customHeight="1">
      <c r="A28" s="2">
        <v>19</v>
      </c>
      <c r="B28" s="38" t="str">
        <f>IF(นักเรียน!C24="","",นักเรียน!C24)</f>
        <v/>
      </c>
      <c r="C28" s="189" t="str">
        <f>IF(นักเรียน!D24="","",นักเรียน!D24)</f>
        <v/>
      </c>
      <c r="D28" s="171" t="str">
        <f>IF(ครูประเมินนักเรียน!T28="","",ครูประเมินนักเรียน!T28)</f>
        <v/>
      </c>
      <c r="E28" s="171" t="str">
        <f>IF(ครูประเมินนักเรียน!U28="","",ครูประเมินนักเรียน!U28)</f>
        <v/>
      </c>
      <c r="F28" s="171" t="str">
        <f>IF(ครูประเมินนักเรียน!V28="","",ครูประเมินนักเรียน!V28)</f>
        <v/>
      </c>
      <c r="G28" s="171" t="str">
        <f>IF(ครูประเมินนักเรียน!W28="","",ครูประเมินนักเรียน!W28)</f>
        <v/>
      </c>
      <c r="H28" s="171" t="str">
        <f>IF(ครูประเมินนักเรียน!X28="","",ครูประเมินนักเรียน!X28)</f>
        <v/>
      </c>
      <c r="I28" s="171" t="str">
        <f>IF(ครูประเมินนักเรียน!Y28="","",ครูประเมินนักเรียน!Y28)</f>
        <v/>
      </c>
      <c r="J28" s="171" t="str">
        <f>IF(ครูประเมินนักเรียน!Z28="","",ครูประเมินนักเรียน!Z28)</f>
        <v/>
      </c>
      <c r="K28" s="171" t="str">
        <f>IF(ครูประเมินนักเรียน!AA28="","",ครูประเมินนักเรียน!AA28)</f>
        <v/>
      </c>
      <c r="L28" s="171" t="str">
        <f>IF(ครูประเมินนักเรียน!AB28="","",ครูประเมินนักเรียน!AB28)</f>
        <v/>
      </c>
      <c r="M28" s="171" t="str">
        <f>IF(ครูประเมินนักเรียน!AC28="","",ครูประเมินนักเรียน!AC28)</f>
        <v/>
      </c>
      <c r="N28" s="171" t="str">
        <f>IF(ครูประเมินนักเรียน!AD28="","",ครูประเมินนักเรียน!AD28)</f>
        <v/>
      </c>
      <c r="O28" s="171" t="str">
        <f>IF(ครูประเมินนักเรียน!AE28="","",ครูประเมินนักเรียน!AE28)</f>
        <v/>
      </c>
      <c r="P28" s="171" t="str">
        <f>IF(ครูประเมินนักเรียน!AF28="","",ครูประเมินนักเรียน!AF28)</f>
        <v/>
      </c>
      <c r="Q28" s="171" t="str">
        <f>IF(ครูประเมินนักเรียน!AG28="","",ครูประเมินนักเรียน!AG28)</f>
        <v/>
      </c>
      <c r="R28" s="172" t="str">
        <f t="shared" si="0"/>
        <v/>
      </c>
      <c r="S28" s="173" t="str">
        <f t="shared" si="3"/>
        <v/>
      </c>
      <c r="T28" s="179" t="str">
        <f t="shared" si="1"/>
        <v/>
      </c>
      <c r="U28" s="174" t="str">
        <f t="shared" si="2"/>
        <v/>
      </c>
      <c r="V28" s="176"/>
      <c r="W28" s="176"/>
      <c r="X28" s="176"/>
      <c r="Y28" s="176"/>
      <c r="Z28" s="176"/>
      <c r="AA28" s="176"/>
      <c r="AB28" s="176"/>
    </row>
    <row r="29" spans="1:28" s="3" customFormat="1" ht="15.75" customHeight="1">
      <c r="A29" s="2">
        <v>20</v>
      </c>
      <c r="B29" s="38" t="str">
        <f>IF(นักเรียน!C25="","",นักเรียน!C25)</f>
        <v/>
      </c>
      <c r="C29" s="189" t="str">
        <f>IF(นักเรียน!D25="","",นักเรียน!D25)</f>
        <v/>
      </c>
      <c r="D29" s="171" t="str">
        <f>IF(ครูประเมินนักเรียน!T29="","",ครูประเมินนักเรียน!T29)</f>
        <v/>
      </c>
      <c r="E29" s="171" t="str">
        <f>IF(ครูประเมินนักเรียน!U29="","",ครูประเมินนักเรียน!U29)</f>
        <v/>
      </c>
      <c r="F29" s="171" t="str">
        <f>IF(ครูประเมินนักเรียน!V29="","",ครูประเมินนักเรียน!V29)</f>
        <v/>
      </c>
      <c r="G29" s="171" t="str">
        <f>IF(ครูประเมินนักเรียน!W29="","",ครูประเมินนักเรียน!W29)</f>
        <v/>
      </c>
      <c r="H29" s="171" t="str">
        <f>IF(ครูประเมินนักเรียน!X29="","",ครูประเมินนักเรียน!X29)</f>
        <v/>
      </c>
      <c r="I29" s="171" t="str">
        <f>IF(ครูประเมินนักเรียน!Y29="","",ครูประเมินนักเรียน!Y29)</f>
        <v/>
      </c>
      <c r="J29" s="171" t="str">
        <f>IF(ครูประเมินนักเรียน!Z29="","",ครูประเมินนักเรียน!Z29)</f>
        <v/>
      </c>
      <c r="K29" s="171" t="str">
        <f>IF(ครูประเมินนักเรียน!AA29="","",ครูประเมินนักเรียน!AA29)</f>
        <v/>
      </c>
      <c r="L29" s="171" t="str">
        <f>IF(ครูประเมินนักเรียน!AB29="","",ครูประเมินนักเรียน!AB29)</f>
        <v/>
      </c>
      <c r="M29" s="171" t="str">
        <f>IF(ครูประเมินนักเรียน!AC29="","",ครูประเมินนักเรียน!AC29)</f>
        <v/>
      </c>
      <c r="N29" s="171" t="str">
        <f>IF(ครูประเมินนักเรียน!AD29="","",ครูประเมินนักเรียน!AD29)</f>
        <v/>
      </c>
      <c r="O29" s="171" t="str">
        <f>IF(ครูประเมินนักเรียน!AE29="","",ครูประเมินนักเรียน!AE29)</f>
        <v/>
      </c>
      <c r="P29" s="171" t="str">
        <f>IF(ครูประเมินนักเรียน!AF29="","",ครูประเมินนักเรียน!AF29)</f>
        <v/>
      </c>
      <c r="Q29" s="171" t="str">
        <f>IF(ครูประเมินนักเรียน!AG29="","",ครูประเมินนักเรียน!AG29)</f>
        <v/>
      </c>
      <c r="R29" s="172" t="str">
        <f t="shared" si="0"/>
        <v/>
      </c>
      <c r="S29" s="173" t="str">
        <f t="shared" si="3"/>
        <v/>
      </c>
      <c r="T29" s="179" t="str">
        <f t="shared" si="1"/>
        <v/>
      </c>
      <c r="U29" s="174" t="str">
        <f t="shared" si="2"/>
        <v/>
      </c>
      <c r="V29" s="176"/>
      <c r="W29" s="176"/>
      <c r="X29" s="176"/>
      <c r="Y29" s="176"/>
      <c r="Z29" s="176"/>
      <c r="AA29" s="176"/>
      <c r="AB29" s="176"/>
    </row>
    <row r="30" spans="1:28" s="3" customFormat="1" ht="15.75" customHeight="1">
      <c r="A30" s="2">
        <v>21</v>
      </c>
      <c r="B30" s="38" t="str">
        <f>IF(นักเรียน!C26="","",นักเรียน!C26)</f>
        <v/>
      </c>
      <c r="C30" s="189" t="str">
        <f>IF(นักเรียน!D26="","",นักเรียน!D26)</f>
        <v/>
      </c>
      <c r="D30" s="171" t="str">
        <f>IF(ครูประเมินนักเรียน!T30="","",ครูประเมินนักเรียน!T30)</f>
        <v/>
      </c>
      <c r="E30" s="171" t="str">
        <f>IF(ครูประเมินนักเรียน!U30="","",ครูประเมินนักเรียน!U30)</f>
        <v/>
      </c>
      <c r="F30" s="171" t="str">
        <f>IF(ครูประเมินนักเรียน!V30="","",ครูประเมินนักเรียน!V30)</f>
        <v/>
      </c>
      <c r="G30" s="171" t="str">
        <f>IF(ครูประเมินนักเรียน!W30="","",ครูประเมินนักเรียน!W30)</f>
        <v/>
      </c>
      <c r="H30" s="171" t="str">
        <f>IF(ครูประเมินนักเรียน!X30="","",ครูประเมินนักเรียน!X30)</f>
        <v/>
      </c>
      <c r="I30" s="171" t="str">
        <f>IF(ครูประเมินนักเรียน!Y30="","",ครูประเมินนักเรียน!Y30)</f>
        <v/>
      </c>
      <c r="J30" s="171" t="str">
        <f>IF(ครูประเมินนักเรียน!Z30="","",ครูประเมินนักเรียน!Z30)</f>
        <v/>
      </c>
      <c r="K30" s="171" t="str">
        <f>IF(ครูประเมินนักเรียน!AA30="","",ครูประเมินนักเรียน!AA30)</f>
        <v/>
      </c>
      <c r="L30" s="171" t="str">
        <f>IF(ครูประเมินนักเรียน!AB30="","",ครูประเมินนักเรียน!AB30)</f>
        <v/>
      </c>
      <c r="M30" s="171" t="str">
        <f>IF(ครูประเมินนักเรียน!AC30="","",ครูประเมินนักเรียน!AC30)</f>
        <v/>
      </c>
      <c r="N30" s="171" t="str">
        <f>IF(ครูประเมินนักเรียน!AD30="","",ครูประเมินนักเรียน!AD30)</f>
        <v/>
      </c>
      <c r="O30" s="171" t="str">
        <f>IF(ครูประเมินนักเรียน!AE30="","",ครูประเมินนักเรียน!AE30)</f>
        <v/>
      </c>
      <c r="P30" s="171" t="str">
        <f>IF(ครูประเมินนักเรียน!AF30="","",ครูประเมินนักเรียน!AF30)</f>
        <v/>
      </c>
      <c r="Q30" s="171" t="str">
        <f>IF(ครูประเมินนักเรียน!AG30="","",ครูประเมินนักเรียน!AG30)</f>
        <v/>
      </c>
      <c r="R30" s="172" t="str">
        <f t="shared" si="0"/>
        <v/>
      </c>
      <c r="S30" s="173" t="str">
        <f t="shared" si="3"/>
        <v/>
      </c>
      <c r="T30" s="179" t="str">
        <f t="shared" si="1"/>
        <v/>
      </c>
      <c r="U30" s="174" t="str">
        <f t="shared" si="2"/>
        <v/>
      </c>
      <c r="V30" s="176"/>
      <c r="W30" s="176"/>
      <c r="X30" s="176"/>
      <c r="Y30" s="176"/>
      <c r="Z30" s="176"/>
      <c r="AA30" s="176"/>
      <c r="AB30" s="176"/>
    </row>
    <row r="31" spans="1:28" s="3" customFormat="1" ht="15.75" customHeight="1">
      <c r="A31" s="2">
        <v>22</v>
      </c>
      <c r="B31" s="38" t="str">
        <f>IF(นักเรียน!C27="","",นักเรียน!C27)</f>
        <v/>
      </c>
      <c r="C31" s="189" t="str">
        <f>IF(นักเรียน!D27="","",นักเรียน!D27)</f>
        <v/>
      </c>
      <c r="D31" s="171" t="str">
        <f>IF(ครูประเมินนักเรียน!T31="","",ครูประเมินนักเรียน!T31)</f>
        <v/>
      </c>
      <c r="E31" s="171" t="str">
        <f>IF(ครูประเมินนักเรียน!U31="","",ครูประเมินนักเรียน!U31)</f>
        <v/>
      </c>
      <c r="F31" s="171" t="str">
        <f>IF(ครูประเมินนักเรียน!V31="","",ครูประเมินนักเรียน!V31)</f>
        <v/>
      </c>
      <c r="G31" s="171" t="str">
        <f>IF(ครูประเมินนักเรียน!W31="","",ครูประเมินนักเรียน!W31)</f>
        <v/>
      </c>
      <c r="H31" s="171" t="str">
        <f>IF(ครูประเมินนักเรียน!X31="","",ครูประเมินนักเรียน!X31)</f>
        <v/>
      </c>
      <c r="I31" s="171" t="str">
        <f>IF(ครูประเมินนักเรียน!Y31="","",ครูประเมินนักเรียน!Y31)</f>
        <v/>
      </c>
      <c r="J31" s="171" t="str">
        <f>IF(ครูประเมินนักเรียน!Z31="","",ครูประเมินนักเรียน!Z31)</f>
        <v/>
      </c>
      <c r="K31" s="171" t="str">
        <f>IF(ครูประเมินนักเรียน!AA31="","",ครูประเมินนักเรียน!AA31)</f>
        <v/>
      </c>
      <c r="L31" s="171" t="str">
        <f>IF(ครูประเมินนักเรียน!AB31="","",ครูประเมินนักเรียน!AB31)</f>
        <v/>
      </c>
      <c r="M31" s="171" t="str">
        <f>IF(ครูประเมินนักเรียน!AC31="","",ครูประเมินนักเรียน!AC31)</f>
        <v/>
      </c>
      <c r="N31" s="171" t="str">
        <f>IF(ครูประเมินนักเรียน!AD31="","",ครูประเมินนักเรียน!AD31)</f>
        <v/>
      </c>
      <c r="O31" s="171" t="str">
        <f>IF(ครูประเมินนักเรียน!AE31="","",ครูประเมินนักเรียน!AE31)</f>
        <v/>
      </c>
      <c r="P31" s="171" t="str">
        <f>IF(ครูประเมินนักเรียน!AF31="","",ครูประเมินนักเรียน!AF31)</f>
        <v/>
      </c>
      <c r="Q31" s="171" t="str">
        <f>IF(ครูประเมินนักเรียน!AG31="","",ครูประเมินนักเรียน!AG31)</f>
        <v/>
      </c>
      <c r="R31" s="172" t="str">
        <f t="shared" si="0"/>
        <v/>
      </c>
      <c r="S31" s="173" t="str">
        <f t="shared" si="3"/>
        <v/>
      </c>
      <c r="T31" s="179" t="str">
        <f t="shared" si="1"/>
        <v/>
      </c>
      <c r="U31" s="174" t="str">
        <f t="shared" si="2"/>
        <v/>
      </c>
      <c r="V31" s="176"/>
      <c r="W31" s="176"/>
      <c r="X31" s="176"/>
      <c r="Y31" s="176"/>
      <c r="Z31" s="176"/>
      <c r="AA31" s="176"/>
      <c r="AB31" s="176"/>
    </row>
    <row r="32" spans="1:28" s="3" customFormat="1" ht="15.75" customHeight="1">
      <c r="A32" s="2">
        <v>23</v>
      </c>
      <c r="B32" s="38" t="str">
        <f>IF(นักเรียน!C28="","",นักเรียน!C28)</f>
        <v/>
      </c>
      <c r="C32" s="189" t="str">
        <f>IF(นักเรียน!D28="","",นักเรียน!D28)</f>
        <v/>
      </c>
      <c r="D32" s="171" t="str">
        <f>IF(ครูประเมินนักเรียน!T32="","",ครูประเมินนักเรียน!T32)</f>
        <v/>
      </c>
      <c r="E32" s="171" t="str">
        <f>IF(ครูประเมินนักเรียน!U32="","",ครูประเมินนักเรียน!U32)</f>
        <v/>
      </c>
      <c r="F32" s="171" t="str">
        <f>IF(ครูประเมินนักเรียน!V32="","",ครูประเมินนักเรียน!V32)</f>
        <v/>
      </c>
      <c r="G32" s="171" t="str">
        <f>IF(ครูประเมินนักเรียน!W32="","",ครูประเมินนักเรียน!W32)</f>
        <v/>
      </c>
      <c r="H32" s="171" t="str">
        <f>IF(ครูประเมินนักเรียน!X32="","",ครูประเมินนักเรียน!X32)</f>
        <v/>
      </c>
      <c r="I32" s="171" t="str">
        <f>IF(ครูประเมินนักเรียน!Y32="","",ครูประเมินนักเรียน!Y32)</f>
        <v/>
      </c>
      <c r="J32" s="171" t="str">
        <f>IF(ครูประเมินนักเรียน!Z32="","",ครูประเมินนักเรียน!Z32)</f>
        <v/>
      </c>
      <c r="K32" s="171" t="str">
        <f>IF(ครูประเมินนักเรียน!AA32="","",ครูประเมินนักเรียน!AA32)</f>
        <v/>
      </c>
      <c r="L32" s="171" t="str">
        <f>IF(ครูประเมินนักเรียน!AB32="","",ครูประเมินนักเรียน!AB32)</f>
        <v/>
      </c>
      <c r="M32" s="171" t="str">
        <f>IF(ครูประเมินนักเรียน!AC32="","",ครูประเมินนักเรียน!AC32)</f>
        <v/>
      </c>
      <c r="N32" s="171" t="str">
        <f>IF(ครูประเมินนักเรียน!AD32="","",ครูประเมินนักเรียน!AD32)</f>
        <v/>
      </c>
      <c r="O32" s="171" t="str">
        <f>IF(ครูประเมินนักเรียน!AE32="","",ครูประเมินนักเรียน!AE32)</f>
        <v/>
      </c>
      <c r="P32" s="171" t="str">
        <f>IF(ครูประเมินนักเรียน!AF32="","",ครูประเมินนักเรียน!AF32)</f>
        <v/>
      </c>
      <c r="Q32" s="171" t="str">
        <f>IF(ครูประเมินนักเรียน!AG32="","",ครูประเมินนักเรียน!AG32)</f>
        <v/>
      </c>
      <c r="R32" s="172" t="str">
        <f t="shared" si="0"/>
        <v/>
      </c>
      <c r="S32" s="173" t="str">
        <f t="shared" si="3"/>
        <v/>
      </c>
      <c r="T32" s="179" t="str">
        <f t="shared" si="1"/>
        <v/>
      </c>
      <c r="U32" s="174" t="str">
        <f t="shared" si="2"/>
        <v/>
      </c>
      <c r="V32" s="176"/>
      <c r="W32" s="176"/>
      <c r="X32" s="176"/>
      <c r="Y32" s="176"/>
      <c r="Z32" s="176"/>
      <c r="AA32" s="176"/>
      <c r="AB32" s="176"/>
    </row>
    <row r="33" spans="1:28" s="3" customFormat="1" ht="15.75" customHeight="1">
      <c r="A33" s="2">
        <v>24</v>
      </c>
      <c r="B33" s="38" t="str">
        <f>IF(นักเรียน!C29="","",นักเรียน!C29)</f>
        <v/>
      </c>
      <c r="C33" s="189" t="str">
        <f>IF(นักเรียน!D29="","",นักเรียน!D29)</f>
        <v/>
      </c>
      <c r="D33" s="171" t="str">
        <f>IF(ครูประเมินนักเรียน!T33="","",ครูประเมินนักเรียน!T33)</f>
        <v/>
      </c>
      <c r="E33" s="171" t="str">
        <f>IF(ครูประเมินนักเรียน!U33="","",ครูประเมินนักเรียน!U33)</f>
        <v/>
      </c>
      <c r="F33" s="171" t="str">
        <f>IF(ครูประเมินนักเรียน!V33="","",ครูประเมินนักเรียน!V33)</f>
        <v/>
      </c>
      <c r="G33" s="171" t="str">
        <f>IF(ครูประเมินนักเรียน!W33="","",ครูประเมินนักเรียน!W33)</f>
        <v/>
      </c>
      <c r="H33" s="171" t="str">
        <f>IF(ครูประเมินนักเรียน!X33="","",ครูประเมินนักเรียน!X33)</f>
        <v/>
      </c>
      <c r="I33" s="171" t="str">
        <f>IF(ครูประเมินนักเรียน!Y33="","",ครูประเมินนักเรียน!Y33)</f>
        <v/>
      </c>
      <c r="J33" s="171" t="str">
        <f>IF(ครูประเมินนักเรียน!Z33="","",ครูประเมินนักเรียน!Z33)</f>
        <v/>
      </c>
      <c r="K33" s="171" t="str">
        <f>IF(ครูประเมินนักเรียน!AA33="","",ครูประเมินนักเรียน!AA33)</f>
        <v/>
      </c>
      <c r="L33" s="171" t="str">
        <f>IF(ครูประเมินนักเรียน!AB33="","",ครูประเมินนักเรียน!AB33)</f>
        <v/>
      </c>
      <c r="M33" s="171" t="str">
        <f>IF(ครูประเมินนักเรียน!AC33="","",ครูประเมินนักเรียน!AC33)</f>
        <v/>
      </c>
      <c r="N33" s="171" t="str">
        <f>IF(ครูประเมินนักเรียน!AD33="","",ครูประเมินนักเรียน!AD33)</f>
        <v/>
      </c>
      <c r="O33" s="171" t="str">
        <f>IF(ครูประเมินนักเรียน!AE33="","",ครูประเมินนักเรียน!AE33)</f>
        <v/>
      </c>
      <c r="P33" s="171" t="str">
        <f>IF(ครูประเมินนักเรียน!AF33="","",ครูประเมินนักเรียน!AF33)</f>
        <v/>
      </c>
      <c r="Q33" s="171" t="str">
        <f>IF(ครูประเมินนักเรียน!AG33="","",ครูประเมินนักเรียน!AG33)</f>
        <v/>
      </c>
      <c r="R33" s="172" t="str">
        <f t="shared" si="0"/>
        <v/>
      </c>
      <c r="S33" s="173" t="str">
        <f t="shared" si="3"/>
        <v/>
      </c>
      <c r="T33" s="179" t="str">
        <f t="shared" si="1"/>
        <v/>
      </c>
      <c r="U33" s="174" t="str">
        <f t="shared" si="2"/>
        <v/>
      </c>
      <c r="V33" s="176"/>
      <c r="W33" s="176"/>
      <c r="X33" s="176"/>
      <c r="Y33" s="176"/>
      <c r="Z33" s="176"/>
      <c r="AA33" s="176"/>
      <c r="AB33" s="176"/>
    </row>
    <row r="34" spans="1:28" s="3" customFormat="1" ht="15.75" customHeight="1">
      <c r="A34" s="2">
        <v>25</v>
      </c>
      <c r="B34" s="38" t="str">
        <f>IF(นักเรียน!C30="","",นักเรียน!C30)</f>
        <v/>
      </c>
      <c r="C34" s="189" t="str">
        <f>IF(นักเรียน!D30="","",นักเรียน!D30)</f>
        <v/>
      </c>
      <c r="D34" s="171" t="str">
        <f>IF(ครูประเมินนักเรียน!T34="","",ครูประเมินนักเรียน!T34)</f>
        <v/>
      </c>
      <c r="E34" s="171" t="str">
        <f>IF(ครูประเมินนักเรียน!U34="","",ครูประเมินนักเรียน!U34)</f>
        <v/>
      </c>
      <c r="F34" s="171" t="str">
        <f>IF(ครูประเมินนักเรียน!V34="","",ครูประเมินนักเรียน!V34)</f>
        <v/>
      </c>
      <c r="G34" s="171" t="str">
        <f>IF(ครูประเมินนักเรียน!W34="","",ครูประเมินนักเรียน!W34)</f>
        <v/>
      </c>
      <c r="H34" s="171" t="str">
        <f>IF(ครูประเมินนักเรียน!X34="","",ครูประเมินนักเรียน!X34)</f>
        <v/>
      </c>
      <c r="I34" s="171" t="str">
        <f>IF(ครูประเมินนักเรียน!Y34="","",ครูประเมินนักเรียน!Y34)</f>
        <v/>
      </c>
      <c r="J34" s="171" t="str">
        <f>IF(ครูประเมินนักเรียน!Z34="","",ครูประเมินนักเรียน!Z34)</f>
        <v/>
      </c>
      <c r="K34" s="171" t="str">
        <f>IF(ครูประเมินนักเรียน!AA34="","",ครูประเมินนักเรียน!AA34)</f>
        <v/>
      </c>
      <c r="L34" s="171" t="str">
        <f>IF(ครูประเมินนักเรียน!AB34="","",ครูประเมินนักเรียน!AB34)</f>
        <v/>
      </c>
      <c r="M34" s="171" t="str">
        <f>IF(ครูประเมินนักเรียน!AC34="","",ครูประเมินนักเรียน!AC34)</f>
        <v/>
      </c>
      <c r="N34" s="171" t="str">
        <f>IF(ครูประเมินนักเรียน!AD34="","",ครูประเมินนักเรียน!AD34)</f>
        <v/>
      </c>
      <c r="O34" s="171" t="str">
        <f>IF(ครูประเมินนักเรียน!AE34="","",ครูประเมินนักเรียน!AE34)</f>
        <v/>
      </c>
      <c r="P34" s="171" t="str">
        <f>IF(ครูประเมินนักเรียน!AF34="","",ครูประเมินนักเรียน!AF34)</f>
        <v/>
      </c>
      <c r="Q34" s="171" t="str">
        <f>IF(ครูประเมินนักเรียน!AG34="","",ครูประเมินนักเรียน!AG34)</f>
        <v/>
      </c>
      <c r="R34" s="172" t="str">
        <f t="shared" si="0"/>
        <v/>
      </c>
      <c r="S34" s="173" t="str">
        <f t="shared" si="3"/>
        <v/>
      </c>
      <c r="T34" s="179" t="str">
        <f t="shared" si="1"/>
        <v/>
      </c>
      <c r="U34" s="174" t="str">
        <f t="shared" si="2"/>
        <v/>
      </c>
      <c r="V34" s="176"/>
      <c r="W34" s="176"/>
      <c r="X34" s="176"/>
      <c r="Y34" s="176"/>
      <c r="Z34" s="176"/>
      <c r="AA34" s="176"/>
      <c r="AB34" s="176"/>
    </row>
    <row r="35" spans="1:28" s="3" customFormat="1" ht="15.75" customHeight="1">
      <c r="A35" s="2">
        <v>26</v>
      </c>
      <c r="B35" s="38" t="str">
        <f>IF(นักเรียน!C31="","",นักเรียน!C31)</f>
        <v/>
      </c>
      <c r="C35" s="189" t="str">
        <f>IF(นักเรียน!D31="","",นักเรียน!D31)</f>
        <v/>
      </c>
      <c r="D35" s="171" t="str">
        <f>IF(ครูประเมินนักเรียน!T35="","",ครูประเมินนักเรียน!T35)</f>
        <v/>
      </c>
      <c r="E35" s="171" t="str">
        <f>IF(ครูประเมินนักเรียน!U35="","",ครูประเมินนักเรียน!U35)</f>
        <v/>
      </c>
      <c r="F35" s="171" t="str">
        <f>IF(ครูประเมินนักเรียน!V35="","",ครูประเมินนักเรียน!V35)</f>
        <v/>
      </c>
      <c r="G35" s="171" t="str">
        <f>IF(ครูประเมินนักเรียน!W35="","",ครูประเมินนักเรียน!W35)</f>
        <v/>
      </c>
      <c r="H35" s="171" t="str">
        <f>IF(ครูประเมินนักเรียน!X35="","",ครูประเมินนักเรียน!X35)</f>
        <v/>
      </c>
      <c r="I35" s="171" t="str">
        <f>IF(ครูประเมินนักเรียน!Y35="","",ครูประเมินนักเรียน!Y35)</f>
        <v/>
      </c>
      <c r="J35" s="171" t="str">
        <f>IF(ครูประเมินนักเรียน!Z35="","",ครูประเมินนักเรียน!Z35)</f>
        <v/>
      </c>
      <c r="K35" s="171" t="str">
        <f>IF(ครูประเมินนักเรียน!AA35="","",ครูประเมินนักเรียน!AA35)</f>
        <v/>
      </c>
      <c r="L35" s="171" t="str">
        <f>IF(ครูประเมินนักเรียน!AB35="","",ครูประเมินนักเรียน!AB35)</f>
        <v/>
      </c>
      <c r="M35" s="171" t="str">
        <f>IF(ครูประเมินนักเรียน!AC35="","",ครูประเมินนักเรียน!AC35)</f>
        <v/>
      </c>
      <c r="N35" s="171" t="str">
        <f>IF(ครูประเมินนักเรียน!AD35="","",ครูประเมินนักเรียน!AD35)</f>
        <v/>
      </c>
      <c r="O35" s="171" t="str">
        <f>IF(ครูประเมินนักเรียน!AE35="","",ครูประเมินนักเรียน!AE35)</f>
        <v/>
      </c>
      <c r="P35" s="171" t="str">
        <f>IF(ครูประเมินนักเรียน!AF35="","",ครูประเมินนักเรียน!AF35)</f>
        <v/>
      </c>
      <c r="Q35" s="171" t="str">
        <f>IF(ครูประเมินนักเรียน!AG35="","",ครูประเมินนักเรียน!AG35)</f>
        <v/>
      </c>
      <c r="R35" s="172" t="str">
        <f t="shared" si="0"/>
        <v/>
      </c>
      <c r="S35" s="173" t="str">
        <f t="shared" si="3"/>
        <v/>
      </c>
      <c r="T35" s="179" t="str">
        <f t="shared" si="1"/>
        <v/>
      </c>
      <c r="U35" s="174" t="str">
        <f t="shared" si="2"/>
        <v/>
      </c>
      <c r="V35" s="176"/>
      <c r="W35" s="176"/>
      <c r="X35" s="176"/>
      <c r="Y35" s="176"/>
      <c r="Z35" s="176"/>
      <c r="AA35" s="176"/>
      <c r="AB35" s="176"/>
    </row>
    <row r="36" spans="1:28" s="3" customFormat="1" ht="15.75" customHeight="1">
      <c r="A36" s="2">
        <v>27</v>
      </c>
      <c r="B36" s="38" t="str">
        <f>IF(นักเรียน!C32="","",นักเรียน!C32)</f>
        <v/>
      </c>
      <c r="C36" s="189" t="str">
        <f>IF(นักเรียน!D32="","",นักเรียน!D32)</f>
        <v/>
      </c>
      <c r="D36" s="171" t="str">
        <f>IF(ครูประเมินนักเรียน!T36="","",ครูประเมินนักเรียน!T36)</f>
        <v/>
      </c>
      <c r="E36" s="171" t="str">
        <f>IF(ครูประเมินนักเรียน!U36="","",ครูประเมินนักเรียน!U36)</f>
        <v/>
      </c>
      <c r="F36" s="171" t="str">
        <f>IF(ครูประเมินนักเรียน!V36="","",ครูประเมินนักเรียน!V36)</f>
        <v/>
      </c>
      <c r="G36" s="171" t="str">
        <f>IF(ครูประเมินนักเรียน!W36="","",ครูประเมินนักเรียน!W36)</f>
        <v/>
      </c>
      <c r="H36" s="171" t="str">
        <f>IF(ครูประเมินนักเรียน!X36="","",ครูประเมินนักเรียน!X36)</f>
        <v/>
      </c>
      <c r="I36" s="171" t="str">
        <f>IF(ครูประเมินนักเรียน!Y36="","",ครูประเมินนักเรียน!Y36)</f>
        <v/>
      </c>
      <c r="J36" s="171" t="str">
        <f>IF(ครูประเมินนักเรียน!Z36="","",ครูประเมินนักเรียน!Z36)</f>
        <v/>
      </c>
      <c r="K36" s="171" t="str">
        <f>IF(ครูประเมินนักเรียน!AA36="","",ครูประเมินนักเรียน!AA36)</f>
        <v/>
      </c>
      <c r="L36" s="171" t="str">
        <f>IF(ครูประเมินนักเรียน!AB36="","",ครูประเมินนักเรียน!AB36)</f>
        <v/>
      </c>
      <c r="M36" s="171" t="str">
        <f>IF(ครูประเมินนักเรียน!AC36="","",ครูประเมินนักเรียน!AC36)</f>
        <v/>
      </c>
      <c r="N36" s="171" t="str">
        <f>IF(ครูประเมินนักเรียน!AD36="","",ครูประเมินนักเรียน!AD36)</f>
        <v/>
      </c>
      <c r="O36" s="171" t="str">
        <f>IF(ครูประเมินนักเรียน!AE36="","",ครูประเมินนักเรียน!AE36)</f>
        <v/>
      </c>
      <c r="P36" s="171" t="str">
        <f>IF(ครูประเมินนักเรียน!AF36="","",ครูประเมินนักเรียน!AF36)</f>
        <v/>
      </c>
      <c r="Q36" s="171" t="str">
        <f>IF(ครูประเมินนักเรียน!AG36="","",ครูประเมินนักเรียน!AG36)</f>
        <v/>
      </c>
      <c r="R36" s="172" t="str">
        <f t="shared" si="0"/>
        <v/>
      </c>
      <c r="S36" s="173" t="str">
        <f t="shared" si="3"/>
        <v/>
      </c>
      <c r="T36" s="179" t="str">
        <f t="shared" si="1"/>
        <v/>
      </c>
      <c r="U36" s="174" t="str">
        <f t="shared" si="2"/>
        <v/>
      </c>
      <c r="V36" s="176"/>
      <c r="W36" s="176"/>
      <c r="X36" s="176"/>
      <c r="Y36" s="176"/>
      <c r="Z36" s="176"/>
      <c r="AA36" s="176"/>
      <c r="AB36" s="176"/>
    </row>
    <row r="37" spans="1:28" s="3" customFormat="1" ht="15.75" customHeight="1">
      <c r="A37" s="2">
        <v>28</v>
      </c>
      <c r="B37" s="38" t="str">
        <f>IF(นักเรียน!C33="","",นักเรียน!C33)</f>
        <v/>
      </c>
      <c r="C37" s="189" t="str">
        <f>IF(นักเรียน!D33="","",นักเรียน!D33)</f>
        <v/>
      </c>
      <c r="D37" s="171" t="str">
        <f>IF(ครูประเมินนักเรียน!T37="","",ครูประเมินนักเรียน!T37)</f>
        <v/>
      </c>
      <c r="E37" s="171" t="str">
        <f>IF(ครูประเมินนักเรียน!U37="","",ครูประเมินนักเรียน!U37)</f>
        <v/>
      </c>
      <c r="F37" s="171" t="str">
        <f>IF(ครูประเมินนักเรียน!V37="","",ครูประเมินนักเรียน!V37)</f>
        <v/>
      </c>
      <c r="G37" s="171" t="str">
        <f>IF(ครูประเมินนักเรียน!W37="","",ครูประเมินนักเรียน!W37)</f>
        <v/>
      </c>
      <c r="H37" s="171" t="str">
        <f>IF(ครูประเมินนักเรียน!X37="","",ครูประเมินนักเรียน!X37)</f>
        <v/>
      </c>
      <c r="I37" s="171" t="str">
        <f>IF(ครูประเมินนักเรียน!Y37="","",ครูประเมินนักเรียน!Y37)</f>
        <v/>
      </c>
      <c r="J37" s="171" t="str">
        <f>IF(ครูประเมินนักเรียน!Z37="","",ครูประเมินนักเรียน!Z37)</f>
        <v/>
      </c>
      <c r="K37" s="171" t="str">
        <f>IF(ครูประเมินนักเรียน!AA37="","",ครูประเมินนักเรียน!AA37)</f>
        <v/>
      </c>
      <c r="L37" s="171" t="str">
        <f>IF(ครูประเมินนักเรียน!AB37="","",ครูประเมินนักเรียน!AB37)</f>
        <v/>
      </c>
      <c r="M37" s="171" t="str">
        <f>IF(ครูประเมินนักเรียน!AC37="","",ครูประเมินนักเรียน!AC37)</f>
        <v/>
      </c>
      <c r="N37" s="171" t="str">
        <f>IF(ครูประเมินนักเรียน!AD37="","",ครูประเมินนักเรียน!AD37)</f>
        <v/>
      </c>
      <c r="O37" s="171" t="str">
        <f>IF(ครูประเมินนักเรียน!AE37="","",ครูประเมินนักเรียน!AE37)</f>
        <v/>
      </c>
      <c r="P37" s="171" t="str">
        <f>IF(ครูประเมินนักเรียน!AF37="","",ครูประเมินนักเรียน!AF37)</f>
        <v/>
      </c>
      <c r="Q37" s="171" t="str">
        <f>IF(ครูประเมินนักเรียน!AG37="","",ครูประเมินนักเรียน!AG37)</f>
        <v/>
      </c>
      <c r="R37" s="172" t="str">
        <f t="shared" si="0"/>
        <v/>
      </c>
      <c r="S37" s="173" t="str">
        <f t="shared" si="3"/>
        <v/>
      </c>
      <c r="T37" s="179" t="str">
        <f t="shared" si="1"/>
        <v/>
      </c>
      <c r="U37" s="174" t="str">
        <f t="shared" si="2"/>
        <v/>
      </c>
      <c r="V37" s="176"/>
      <c r="W37" s="176"/>
      <c r="X37" s="176"/>
      <c r="Y37" s="176"/>
      <c r="Z37" s="176"/>
      <c r="AA37" s="176"/>
      <c r="AB37" s="176"/>
    </row>
    <row r="38" spans="1:28" s="3" customFormat="1" ht="15.75" customHeight="1">
      <c r="A38" s="2">
        <v>29</v>
      </c>
      <c r="B38" s="38" t="str">
        <f>IF(นักเรียน!C34="","",นักเรียน!C34)</f>
        <v/>
      </c>
      <c r="C38" s="189" t="str">
        <f>IF(นักเรียน!D34="","",นักเรียน!D34)</f>
        <v/>
      </c>
      <c r="D38" s="171" t="str">
        <f>IF(ครูประเมินนักเรียน!T38="","",ครูประเมินนักเรียน!T38)</f>
        <v/>
      </c>
      <c r="E38" s="171" t="str">
        <f>IF(ครูประเมินนักเรียน!U38="","",ครูประเมินนักเรียน!U38)</f>
        <v/>
      </c>
      <c r="F38" s="171" t="str">
        <f>IF(ครูประเมินนักเรียน!V38="","",ครูประเมินนักเรียน!V38)</f>
        <v/>
      </c>
      <c r="G38" s="171" t="str">
        <f>IF(ครูประเมินนักเรียน!W38="","",ครูประเมินนักเรียน!W38)</f>
        <v/>
      </c>
      <c r="H38" s="171" t="str">
        <f>IF(ครูประเมินนักเรียน!X38="","",ครูประเมินนักเรียน!X38)</f>
        <v/>
      </c>
      <c r="I38" s="171" t="str">
        <f>IF(ครูประเมินนักเรียน!Y38="","",ครูประเมินนักเรียน!Y38)</f>
        <v/>
      </c>
      <c r="J38" s="171" t="str">
        <f>IF(ครูประเมินนักเรียน!Z38="","",ครูประเมินนักเรียน!Z38)</f>
        <v/>
      </c>
      <c r="K38" s="171" t="str">
        <f>IF(ครูประเมินนักเรียน!AA38="","",ครูประเมินนักเรียน!AA38)</f>
        <v/>
      </c>
      <c r="L38" s="171" t="str">
        <f>IF(ครูประเมินนักเรียน!AB38="","",ครูประเมินนักเรียน!AB38)</f>
        <v/>
      </c>
      <c r="M38" s="171" t="str">
        <f>IF(ครูประเมินนักเรียน!AC38="","",ครูประเมินนักเรียน!AC38)</f>
        <v/>
      </c>
      <c r="N38" s="171" t="str">
        <f>IF(ครูประเมินนักเรียน!AD38="","",ครูประเมินนักเรียน!AD38)</f>
        <v/>
      </c>
      <c r="O38" s="171" t="str">
        <f>IF(ครูประเมินนักเรียน!AE38="","",ครูประเมินนักเรียน!AE38)</f>
        <v/>
      </c>
      <c r="P38" s="171" t="str">
        <f>IF(ครูประเมินนักเรียน!AF38="","",ครูประเมินนักเรียน!AF38)</f>
        <v/>
      </c>
      <c r="Q38" s="171" t="str">
        <f>IF(ครูประเมินนักเรียน!AG38="","",ครูประเมินนักเรียน!AG38)</f>
        <v/>
      </c>
      <c r="R38" s="172" t="str">
        <f t="shared" si="0"/>
        <v/>
      </c>
      <c r="S38" s="173" t="str">
        <f t="shared" si="3"/>
        <v/>
      </c>
      <c r="T38" s="179" t="str">
        <f t="shared" si="1"/>
        <v/>
      </c>
      <c r="U38" s="174" t="str">
        <f t="shared" si="2"/>
        <v/>
      </c>
      <c r="V38" s="176"/>
      <c r="W38" s="176"/>
      <c r="X38" s="176"/>
      <c r="Y38" s="176"/>
      <c r="Z38" s="176"/>
      <c r="AA38" s="176"/>
      <c r="AB38" s="176"/>
    </row>
    <row r="39" spans="1:28" s="3" customFormat="1" ht="15.75" customHeight="1">
      <c r="A39" s="2">
        <v>30</v>
      </c>
      <c r="B39" s="38" t="str">
        <f>IF(นักเรียน!C35="","",นักเรียน!C35)</f>
        <v/>
      </c>
      <c r="C39" s="189" t="str">
        <f>IF(นักเรียน!D35="","",นักเรียน!D35)</f>
        <v/>
      </c>
      <c r="D39" s="171" t="str">
        <f>IF(ครูประเมินนักเรียน!T39="","",ครูประเมินนักเรียน!T39)</f>
        <v/>
      </c>
      <c r="E39" s="171" t="str">
        <f>IF(ครูประเมินนักเรียน!U39="","",ครูประเมินนักเรียน!U39)</f>
        <v/>
      </c>
      <c r="F39" s="171" t="str">
        <f>IF(ครูประเมินนักเรียน!V39="","",ครูประเมินนักเรียน!V39)</f>
        <v/>
      </c>
      <c r="G39" s="171" t="str">
        <f>IF(ครูประเมินนักเรียน!W39="","",ครูประเมินนักเรียน!W39)</f>
        <v/>
      </c>
      <c r="H39" s="171" t="str">
        <f>IF(ครูประเมินนักเรียน!X39="","",ครูประเมินนักเรียน!X39)</f>
        <v/>
      </c>
      <c r="I39" s="171" t="str">
        <f>IF(ครูประเมินนักเรียน!Y39="","",ครูประเมินนักเรียน!Y39)</f>
        <v/>
      </c>
      <c r="J39" s="171" t="str">
        <f>IF(ครูประเมินนักเรียน!Z39="","",ครูประเมินนักเรียน!Z39)</f>
        <v/>
      </c>
      <c r="K39" s="171" t="str">
        <f>IF(ครูประเมินนักเรียน!AA39="","",ครูประเมินนักเรียน!AA39)</f>
        <v/>
      </c>
      <c r="L39" s="171" t="str">
        <f>IF(ครูประเมินนักเรียน!AB39="","",ครูประเมินนักเรียน!AB39)</f>
        <v/>
      </c>
      <c r="M39" s="171" t="str">
        <f>IF(ครูประเมินนักเรียน!AC39="","",ครูประเมินนักเรียน!AC39)</f>
        <v/>
      </c>
      <c r="N39" s="171" t="str">
        <f>IF(ครูประเมินนักเรียน!AD39="","",ครูประเมินนักเรียน!AD39)</f>
        <v/>
      </c>
      <c r="O39" s="171" t="str">
        <f>IF(ครูประเมินนักเรียน!AE39="","",ครูประเมินนักเรียน!AE39)</f>
        <v/>
      </c>
      <c r="P39" s="171" t="str">
        <f>IF(ครูประเมินนักเรียน!AF39="","",ครูประเมินนักเรียน!AF39)</f>
        <v/>
      </c>
      <c r="Q39" s="171" t="str">
        <f>IF(ครูประเมินนักเรียน!AG39="","",ครูประเมินนักเรียน!AG39)</f>
        <v/>
      </c>
      <c r="R39" s="172" t="str">
        <f t="shared" si="0"/>
        <v/>
      </c>
      <c r="S39" s="173" t="str">
        <f t="shared" si="3"/>
        <v/>
      </c>
      <c r="T39" s="179" t="str">
        <f t="shared" si="1"/>
        <v/>
      </c>
      <c r="U39" s="174" t="str">
        <f t="shared" si="2"/>
        <v/>
      </c>
      <c r="V39" s="176"/>
      <c r="W39" s="176"/>
      <c r="X39" s="176"/>
      <c r="Y39" s="176"/>
      <c r="Z39" s="176"/>
      <c r="AA39" s="176"/>
      <c r="AB39" s="176"/>
    </row>
    <row r="40" spans="1:28" s="3" customFormat="1" ht="15.75" customHeight="1">
      <c r="A40" s="2">
        <v>31</v>
      </c>
      <c r="B40" s="38" t="str">
        <f>IF(นักเรียน!C36="","",นักเรียน!C36)</f>
        <v/>
      </c>
      <c r="C40" s="189" t="str">
        <f>IF(นักเรียน!D36="","",นักเรียน!D36)</f>
        <v/>
      </c>
      <c r="D40" s="171" t="str">
        <f>IF(ครูประเมินนักเรียน!T40="","",ครูประเมินนักเรียน!T40)</f>
        <v/>
      </c>
      <c r="E40" s="171" t="str">
        <f>IF(ครูประเมินนักเรียน!U40="","",ครูประเมินนักเรียน!U40)</f>
        <v/>
      </c>
      <c r="F40" s="171" t="str">
        <f>IF(ครูประเมินนักเรียน!V40="","",ครูประเมินนักเรียน!V40)</f>
        <v/>
      </c>
      <c r="G40" s="171" t="str">
        <f>IF(ครูประเมินนักเรียน!W40="","",ครูประเมินนักเรียน!W40)</f>
        <v/>
      </c>
      <c r="H40" s="171" t="str">
        <f>IF(ครูประเมินนักเรียน!X40="","",ครูประเมินนักเรียน!X40)</f>
        <v/>
      </c>
      <c r="I40" s="171" t="str">
        <f>IF(ครูประเมินนักเรียน!Y40="","",ครูประเมินนักเรียน!Y40)</f>
        <v/>
      </c>
      <c r="J40" s="171" t="str">
        <f>IF(ครูประเมินนักเรียน!Z40="","",ครูประเมินนักเรียน!Z40)</f>
        <v/>
      </c>
      <c r="K40" s="171" t="str">
        <f>IF(ครูประเมินนักเรียน!AA40="","",ครูประเมินนักเรียน!AA40)</f>
        <v/>
      </c>
      <c r="L40" s="171" t="str">
        <f>IF(ครูประเมินนักเรียน!AB40="","",ครูประเมินนักเรียน!AB40)</f>
        <v/>
      </c>
      <c r="M40" s="171" t="str">
        <f>IF(ครูประเมินนักเรียน!AC40="","",ครูประเมินนักเรียน!AC40)</f>
        <v/>
      </c>
      <c r="N40" s="171" t="str">
        <f>IF(ครูประเมินนักเรียน!AD40="","",ครูประเมินนักเรียน!AD40)</f>
        <v/>
      </c>
      <c r="O40" s="171" t="str">
        <f>IF(ครูประเมินนักเรียน!AE40="","",ครูประเมินนักเรียน!AE40)</f>
        <v/>
      </c>
      <c r="P40" s="171" t="str">
        <f>IF(ครูประเมินนักเรียน!AF40="","",ครูประเมินนักเรียน!AF40)</f>
        <v/>
      </c>
      <c r="Q40" s="171" t="str">
        <f>IF(ครูประเมินนักเรียน!AG40="","",ครูประเมินนักเรียน!AG40)</f>
        <v/>
      </c>
      <c r="R40" s="172" t="str">
        <f t="shared" si="0"/>
        <v/>
      </c>
      <c r="S40" s="173" t="str">
        <f t="shared" si="3"/>
        <v/>
      </c>
      <c r="T40" s="179" t="str">
        <f t="shared" si="1"/>
        <v/>
      </c>
      <c r="U40" s="174" t="str">
        <f t="shared" si="2"/>
        <v/>
      </c>
      <c r="V40" s="176"/>
      <c r="W40" s="176"/>
      <c r="X40" s="176"/>
      <c r="Y40" s="176"/>
      <c r="Z40" s="176"/>
      <c r="AA40" s="176"/>
      <c r="AB40" s="176"/>
    </row>
    <row r="41" spans="1:28" s="3" customFormat="1" ht="15.75" customHeight="1">
      <c r="A41" s="2">
        <v>32</v>
      </c>
      <c r="B41" s="38" t="str">
        <f>IF(นักเรียน!C37="","",นักเรียน!C37)</f>
        <v/>
      </c>
      <c r="C41" s="189" t="str">
        <f>IF(นักเรียน!D37="","",นักเรียน!D37)</f>
        <v/>
      </c>
      <c r="D41" s="171" t="str">
        <f>IF(ครูประเมินนักเรียน!T41="","",ครูประเมินนักเรียน!T41)</f>
        <v/>
      </c>
      <c r="E41" s="171" t="str">
        <f>IF(ครูประเมินนักเรียน!U41="","",ครูประเมินนักเรียน!U41)</f>
        <v/>
      </c>
      <c r="F41" s="171" t="str">
        <f>IF(ครูประเมินนักเรียน!V41="","",ครูประเมินนักเรียน!V41)</f>
        <v/>
      </c>
      <c r="G41" s="171" t="str">
        <f>IF(ครูประเมินนักเรียน!W41="","",ครูประเมินนักเรียน!W41)</f>
        <v/>
      </c>
      <c r="H41" s="171" t="str">
        <f>IF(ครูประเมินนักเรียน!X41="","",ครูประเมินนักเรียน!X41)</f>
        <v/>
      </c>
      <c r="I41" s="171" t="str">
        <f>IF(ครูประเมินนักเรียน!Y41="","",ครูประเมินนักเรียน!Y41)</f>
        <v/>
      </c>
      <c r="J41" s="171" t="str">
        <f>IF(ครูประเมินนักเรียน!Z41="","",ครูประเมินนักเรียน!Z41)</f>
        <v/>
      </c>
      <c r="K41" s="171" t="str">
        <f>IF(ครูประเมินนักเรียน!AA41="","",ครูประเมินนักเรียน!AA41)</f>
        <v/>
      </c>
      <c r="L41" s="171" t="str">
        <f>IF(ครูประเมินนักเรียน!AB41="","",ครูประเมินนักเรียน!AB41)</f>
        <v/>
      </c>
      <c r="M41" s="171" t="str">
        <f>IF(ครูประเมินนักเรียน!AC41="","",ครูประเมินนักเรียน!AC41)</f>
        <v/>
      </c>
      <c r="N41" s="171" t="str">
        <f>IF(ครูประเมินนักเรียน!AD41="","",ครูประเมินนักเรียน!AD41)</f>
        <v/>
      </c>
      <c r="O41" s="171" t="str">
        <f>IF(ครูประเมินนักเรียน!AE41="","",ครูประเมินนักเรียน!AE41)</f>
        <v/>
      </c>
      <c r="P41" s="171" t="str">
        <f>IF(ครูประเมินนักเรียน!AF41="","",ครูประเมินนักเรียน!AF41)</f>
        <v/>
      </c>
      <c r="Q41" s="171" t="str">
        <f>IF(ครูประเมินนักเรียน!AG41="","",ครูประเมินนักเรียน!AG41)</f>
        <v/>
      </c>
      <c r="R41" s="172" t="str">
        <f t="shared" si="0"/>
        <v/>
      </c>
      <c r="S41" s="173" t="str">
        <f t="shared" si="3"/>
        <v/>
      </c>
      <c r="T41" s="179" t="str">
        <f t="shared" si="1"/>
        <v/>
      </c>
      <c r="U41" s="174" t="str">
        <f t="shared" si="2"/>
        <v/>
      </c>
      <c r="V41" s="176"/>
      <c r="W41" s="176"/>
      <c r="X41" s="176"/>
      <c r="Y41" s="176"/>
      <c r="Z41" s="176"/>
      <c r="AA41" s="176"/>
      <c r="AB41" s="176"/>
    </row>
    <row r="42" spans="1:28" s="3" customFormat="1" ht="15.75" customHeight="1">
      <c r="A42" s="2">
        <v>33</v>
      </c>
      <c r="B42" s="38" t="str">
        <f>IF(นักเรียน!C38="","",นักเรียน!C38)</f>
        <v/>
      </c>
      <c r="C42" s="189" t="str">
        <f>IF(นักเรียน!D38="","",นักเรียน!D38)</f>
        <v/>
      </c>
      <c r="D42" s="171" t="str">
        <f>IF(ครูประเมินนักเรียน!T42="","",ครูประเมินนักเรียน!T42)</f>
        <v/>
      </c>
      <c r="E42" s="171" t="str">
        <f>IF(ครูประเมินนักเรียน!U42="","",ครูประเมินนักเรียน!U42)</f>
        <v/>
      </c>
      <c r="F42" s="171" t="str">
        <f>IF(ครูประเมินนักเรียน!V42="","",ครูประเมินนักเรียน!V42)</f>
        <v/>
      </c>
      <c r="G42" s="171" t="str">
        <f>IF(ครูประเมินนักเรียน!W42="","",ครูประเมินนักเรียน!W42)</f>
        <v/>
      </c>
      <c r="H42" s="171" t="str">
        <f>IF(ครูประเมินนักเรียน!X42="","",ครูประเมินนักเรียน!X42)</f>
        <v/>
      </c>
      <c r="I42" s="171" t="str">
        <f>IF(ครูประเมินนักเรียน!Y42="","",ครูประเมินนักเรียน!Y42)</f>
        <v/>
      </c>
      <c r="J42" s="171" t="str">
        <f>IF(ครูประเมินนักเรียน!Z42="","",ครูประเมินนักเรียน!Z42)</f>
        <v/>
      </c>
      <c r="K42" s="171" t="str">
        <f>IF(ครูประเมินนักเรียน!AA42="","",ครูประเมินนักเรียน!AA42)</f>
        <v/>
      </c>
      <c r="L42" s="171" t="str">
        <f>IF(ครูประเมินนักเรียน!AB42="","",ครูประเมินนักเรียน!AB42)</f>
        <v/>
      </c>
      <c r="M42" s="171" t="str">
        <f>IF(ครูประเมินนักเรียน!AC42="","",ครูประเมินนักเรียน!AC42)</f>
        <v/>
      </c>
      <c r="N42" s="171" t="str">
        <f>IF(ครูประเมินนักเรียน!AD42="","",ครูประเมินนักเรียน!AD42)</f>
        <v/>
      </c>
      <c r="O42" s="171" t="str">
        <f>IF(ครูประเมินนักเรียน!AE42="","",ครูประเมินนักเรียน!AE42)</f>
        <v/>
      </c>
      <c r="P42" s="171" t="str">
        <f>IF(ครูประเมินนักเรียน!AF42="","",ครูประเมินนักเรียน!AF42)</f>
        <v/>
      </c>
      <c r="Q42" s="171" t="str">
        <f>IF(ครูประเมินนักเรียน!AG42="","",ครูประเมินนักเรียน!AG42)</f>
        <v/>
      </c>
      <c r="R42" s="172" t="str">
        <f t="shared" si="0"/>
        <v/>
      </c>
      <c r="S42" s="173" t="str">
        <f t="shared" si="3"/>
        <v/>
      </c>
      <c r="T42" s="179" t="str">
        <f t="shared" si="1"/>
        <v/>
      </c>
      <c r="U42" s="174" t="str">
        <f t="shared" si="2"/>
        <v/>
      </c>
      <c r="V42" s="176"/>
      <c r="W42" s="176"/>
      <c r="X42" s="176"/>
      <c r="Y42" s="176"/>
      <c r="Z42" s="176"/>
      <c r="AA42" s="176"/>
      <c r="AB42" s="176"/>
    </row>
    <row r="43" spans="1:28" s="3" customFormat="1" ht="15.75" customHeight="1">
      <c r="A43" s="2">
        <v>34</v>
      </c>
      <c r="B43" s="38" t="str">
        <f>IF(นักเรียน!C39="","",นักเรียน!C39)</f>
        <v/>
      </c>
      <c r="C43" s="189" t="str">
        <f>IF(นักเรียน!D39="","",นักเรียน!D39)</f>
        <v/>
      </c>
      <c r="D43" s="171" t="str">
        <f>IF(ครูประเมินนักเรียน!T43="","",ครูประเมินนักเรียน!T43)</f>
        <v/>
      </c>
      <c r="E43" s="171" t="str">
        <f>IF(ครูประเมินนักเรียน!U43="","",ครูประเมินนักเรียน!U43)</f>
        <v/>
      </c>
      <c r="F43" s="171" t="str">
        <f>IF(ครูประเมินนักเรียน!V43="","",ครูประเมินนักเรียน!V43)</f>
        <v/>
      </c>
      <c r="G43" s="171" t="str">
        <f>IF(ครูประเมินนักเรียน!W43="","",ครูประเมินนักเรียน!W43)</f>
        <v/>
      </c>
      <c r="H43" s="171" t="str">
        <f>IF(ครูประเมินนักเรียน!X43="","",ครูประเมินนักเรียน!X43)</f>
        <v/>
      </c>
      <c r="I43" s="171" t="str">
        <f>IF(ครูประเมินนักเรียน!Y43="","",ครูประเมินนักเรียน!Y43)</f>
        <v/>
      </c>
      <c r="J43" s="171" t="str">
        <f>IF(ครูประเมินนักเรียน!Z43="","",ครูประเมินนักเรียน!Z43)</f>
        <v/>
      </c>
      <c r="K43" s="171" t="str">
        <f>IF(ครูประเมินนักเรียน!AA43="","",ครูประเมินนักเรียน!AA43)</f>
        <v/>
      </c>
      <c r="L43" s="171" t="str">
        <f>IF(ครูประเมินนักเรียน!AB43="","",ครูประเมินนักเรียน!AB43)</f>
        <v/>
      </c>
      <c r="M43" s="171" t="str">
        <f>IF(ครูประเมินนักเรียน!AC43="","",ครูประเมินนักเรียน!AC43)</f>
        <v/>
      </c>
      <c r="N43" s="171" t="str">
        <f>IF(ครูประเมินนักเรียน!AD43="","",ครูประเมินนักเรียน!AD43)</f>
        <v/>
      </c>
      <c r="O43" s="171" t="str">
        <f>IF(ครูประเมินนักเรียน!AE43="","",ครูประเมินนักเรียน!AE43)</f>
        <v/>
      </c>
      <c r="P43" s="171" t="str">
        <f>IF(ครูประเมินนักเรียน!AF43="","",ครูประเมินนักเรียน!AF43)</f>
        <v/>
      </c>
      <c r="Q43" s="171" t="str">
        <f>IF(ครูประเมินนักเรียน!AG43="","",ครูประเมินนักเรียน!AG43)</f>
        <v/>
      </c>
      <c r="R43" s="172" t="str">
        <f t="shared" si="0"/>
        <v/>
      </c>
      <c r="S43" s="173" t="str">
        <f t="shared" si="3"/>
        <v/>
      </c>
      <c r="T43" s="179" t="str">
        <f t="shared" si="1"/>
        <v/>
      </c>
      <c r="U43" s="174" t="str">
        <f t="shared" si="2"/>
        <v/>
      </c>
      <c r="V43" s="176"/>
      <c r="W43" s="176"/>
      <c r="X43" s="176"/>
      <c r="Y43" s="176"/>
      <c r="Z43" s="176"/>
      <c r="AA43" s="176"/>
      <c r="AB43" s="176"/>
    </row>
    <row r="44" spans="1:28" s="3" customFormat="1" ht="15.75" customHeight="1">
      <c r="A44" s="2">
        <v>35</v>
      </c>
      <c r="B44" s="38" t="str">
        <f>IF(นักเรียน!C40="","",นักเรียน!C40)</f>
        <v/>
      </c>
      <c r="C44" s="189" t="str">
        <f>IF(นักเรียน!D40="","",นักเรียน!D40)</f>
        <v/>
      </c>
      <c r="D44" s="171" t="str">
        <f>IF(ครูประเมินนักเรียน!T44="","",ครูประเมินนักเรียน!T44)</f>
        <v/>
      </c>
      <c r="E44" s="171" t="str">
        <f>IF(ครูประเมินนักเรียน!U44="","",ครูประเมินนักเรียน!U44)</f>
        <v/>
      </c>
      <c r="F44" s="171" t="str">
        <f>IF(ครูประเมินนักเรียน!V44="","",ครูประเมินนักเรียน!V44)</f>
        <v/>
      </c>
      <c r="G44" s="171" t="str">
        <f>IF(ครูประเมินนักเรียน!W44="","",ครูประเมินนักเรียน!W44)</f>
        <v/>
      </c>
      <c r="H44" s="171" t="str">
        <f>IF(ครูประเมินนักเรียน!X44="","",ครูประเมินนักเรียน!X44)</f>
        <v/>
      </c>
      <c r="I44" s="171" t="str">
        <f>IF(ครูประเมินนักเรียน!Y44="","",ครูประเมินนักเรียน!Y44)</f>
        <v/>
      </c>
      <c r="J44" s="171" t="str">
        <f>IF(ครูประเมินนักเรียน!Z44="","",ครูประเมินนักเรียน!Z44)</f>
        <v/>
      </c>
      <c r="K44" s="171" t="str">
        <f>IF(ครูประเมินนักเรียน!AA44="","",ครูประเมินนักเรียน!AA44)</f>
        <v/>
      </c>
      <c r="L44" s="171" t="str">
        <f>IF(ครูประเมินนักเรียน!AB44="","",ครูประเมินนักเรียน!AB44)</f>
        <v/>
      </c>
      <c r="M44" s="171" t="str">
        <f>IF(ครูประเมินนักเรียน!AC44="","",ครูประเมินนักเรียน!AC44)</f>
        <v/>
      </c>
      <c r="N44" s="171" t="str">
        <f>IF(ครูประเมินนักเรียน!AD44="","",ครูประเมินนักเรียน!AD44)</f>
        <v/>
      </c>
      <c r="O44" s="171" t="str">
        <f>IF(ครูประเมินนักเรียน!AE44="","",ครูประเมินนักเรียน!AE44)</f>
        <v/>
      </c>
      <c r="P44" s="171" t="str">
        <f>IF(ครูประเมินนักเรียน!AF44="","",ครูประเมินนักเรียน!AF44)</f>
        <v/>
      </c>
      <c r="Q44" s="171" t="str">
        <f>IF(ครูประเมินนักเรียน!AG44="","",ครูประเมินนักเรียน!AG44)</f>
        <v/>
      </c>
      <c r="R44" s="172" t="str">
        <f t="shared" si="0"/>
        <v/>
      </c>
      <c r="S44" s="173" t="str">
        <f t="shared" si="3"/>
        <v/>
      </c>
      <c r="T44" s="179" t="str">
        <f t="shared" si="1"/>
        <v/>
      </c>
      <c r="U44" s="174" t="str">
        <f t="shared" si="2"/>
        <v/>
      </c>
      <c r="V44" s="176"/>
      <c r="W44" s="176"/>
      <c r="X44" s="176"/>
      <c r="Y44" s="176"/>
      <c r="Z44" s="176"/>
      <c r="AA44" s="176"/>
      <c r="AB44" s="176"/>
    </row>
    <row r="45" spans="1:28" s="3" customFormat="1" ht="15.75" customHeight="1">
      <c r="A45" s="2">
        <v>36</v>
      </c>
      <c r="B45" s="38" t="str">
        <f>IF(นักเรียน!C41="","",นักเรียน!C41)</f>
        <v/>
      </c>
      <c r="C45" s="189" t="str">
        <f>IF(นักเรียน!D41="","",นักเรียน!D41)</f>
        <v/>
      </c>
      <c r="D45" s="171" t="str">
        <f>IF(ครูประเมินนักเรียน!T45="","",ครูประเมินนักเรียน!T45)</f>
        <v/>
      </c>
      <c r="E45" s="171" t="str">
        <f>IF(ครูประเมินนักเรียน!U45="","",ครูประเมินนักเรียน!U45)</f>
        <v/>
      </c>
      <c r="F45" s="171" t="str">
        <f>IF(ครูประเมินนักเรียน!V45="","",ครูประเมินนักเรียน!V45)</f>
        <v/>
      </c>
      <c r="G45" s="171" t="str">
        <f>IF(ครูประเมินนักเรียน!W45="","",ครูประเมินนักเรียน!W45)</f>
        <v/>
      </c>
      <c r="H45" s="171" t="str">
        <f>IF(ครูประเมินนักเรียน!X45="","",ครูประเมินนักเรียน!X45)</f>
        <v/>
      </c>
      <c r="I45" s="171" t="str">
        <f>IF(ครูประเมินนักเรียน!Y45="","",ครูประเมินนักเรียน!Y45)</f>
        <v/>
      </c>
      <c r="J45" s="171" t="str">
        <f>IF(ครูประเมินนักเรียน!Z45="","",ครูประเมินนักเรียน!Z45)</f>
        <v/>
      </c>
      <c r="K45" s="171" t="str">
        <f>IF(ครูประเมินนักเรียน!AA45="","",ครูประเมินนักเรียน!AA45)</f>
        <v/>
      </c>
      <c r="L45" s="171" t="str">
        <f>IF(ครูประเมินนักเรียน!AB45="","",ครูประเมินนักเรียน!AB45)</f>
        <v/>
      </c>
      <c r="M45" s="171" t="str">
        <f>IF(ครูประเมินนักเรียน!AC45="","",ครูประเมินนักเรียน!AC45)</f>
        <v/>
      </c>
      <c r="N45" s="171" t="str">
        <f>IF(ครูประเมินนักเรียน!AD45="","",ครูประเมินนักเรียน!AD45)</f>
        <v/>
      </c>
      <c r="O45" s="171" t="str">
        <f>IF(ครูประเมินนักเรียน!AE45="","",ครูประเมินนักเรียน!AE45)</f>
        <v/>
      </c>
      <c r="P45" s="171" t="str">
        <f>IF(ครูประเมินนักเรียน!AF45="","",ครูประเมินนักเรียน!AF45)</f>
        <v/>
      </c>
      <c r="Q45" s="171" t="str">
        <f>IF(ครูประเมินนักเรียน!AG45="","",ครูประเมินนักเรียน!AG45)</f>
        <v/>
      </c>
      <c r="R45" s="172" t="str">
        <f t="shared" si="0"/>
        <v/>
      </c>
      <c r="S45" s="173" t="str">
        <f t="shared" si="3"/>
        <v/>
      </c>
      <c r="T45" s="179" t="str">
        <f t="shared" si="1"/>
        <v/>
      </c>
      <c r="U45" s="174" t="str">
        <f t="shared" si="2"/>
        <v/>
      </c>
      <c r="V45" s="176"/>
      <c r="W45" s="176"/>
      <c r="X45" s="176"/>
      <c r="Y45" s="176"/>
      <c r="Z45" s="176"/>
      <c r="AA45" s="176"/>
      <c r="AB45" s="176"/>
    </row>
    <row r="46" spans="1:28" s="3" customFormat="1" ht="15.75" customHeight="1">
      <c r="A46" s="2">
        <v>37</v>
      </c>
      <c r="B46" s="38" t="str">
        <f>IF(นักเรียน!C42="","",นักเรียน!C42)</f>
        <v/>
      </c>
      <c r="C46" s="189" t="str">
        <f>IF(นักเรียน!D42="","",นักเรียน!D42)</f>
        <v/>
      </c>
      <c r="D46" s="171" t="str">
        <f>IF(ครูประเมินนักเรียน!T46="","",ครูประเมินนักเรียน!T46)</f>
        <v/>
      </c>
      <c r="E46" s="171" t="str">
        <f>IF(ครูประเมินนักเรียน!U46="","",ครูประเมินนักเรียน!U46)</f>
        <v/>
      </c>
      <c r="F46" s="171" t="str">
        <f>IF(ครูประเมินนักเรียน!V46="","",ครูประเมินนักเรียน!V46)</f>
        <v/>
      </c>
      <c r="G46" s="171" t="str">
        <f>IF(ครูประเมินนักเรียน!W46="","",ครูประเมินนักเรียน!W46)</f>
        <v/>
      </c>
      <c r="H46" s="171" t="str">
        <f>IF(ครูประเมินนักเรียน!X46="","",ครูประเมินนักเรียน!X46)</f>
        <v/>
      </c>
      <c r="I46" s="171" t="str">
        <f>IF(ครูประเมินนักเรียน!Y46="","",ครูประเมินนักเรียน!Y46)</f>
        <v/>
      </c>
      <c r="J46" s="171" t="str">
        <f>IF(ครูประเมินนักเรียน!Z46="","",ครูประเมินนักเรียน!Z46)</f>
        <v/>
      </c>
      <c r="K46" s="171" t="str">
        <f>IF(ครูประเมินนักเรียน!AA46="","",ครูประเมินนักเรียน!AA46)</f>
        <v/>
      </c>
      <c r="L46" s="171" t="str">
        <f>IF(ครูประเมินนักเรียน!AB46="","",ครูประเมินนักเรียน!AB46)</f>
        <v/>
      </c>
      <c r="M46" s="171" t="str">
        <f>IF(ครูประเมินนักเรียน!AC46="","",ครูประเมินนักเรียน!AC46)</f>
        <v/>
      </c>
      <c r="N46" s="171" t="str">
        <f>IF(ครูประเมินนักเรียน!AD46="","",ครูประเมินนักเรียน!AD46)</f>
        <v/>
      </c>
      <c r="O46" s="171" t="str">
        <f>IF(ครูประเมินนักเรียน!AE46="","",ครูประเมินนักเรียน!AE46)</f>
        <v/>
      </c>
      <c r="P46" s="171" t="str">
        <f>IF(ครูประเมินนักเรียน!AF46="","",ครูประเมินนักเรียน!AF46)</f>
        <v/>
      </c>
      <c r="Q46" s="171" t="str">
        <f>IF(ครูประเมินนักเรียน!AG46="","",ครูประเมินนักเรียน!AG46)</f>
        <v/>
      </c>
      <c r="R46" s="172" t="str">
        <f t="shared" si="0"/>
        <v/>
      </c>
      <c r="S46" s="173" t="str">
        <f t="shared" si="3"/>
        <v/>
      </c>
      <c r="T46" s="179" t="str">
        <f t="shared" si="1"/>
        <v/>
      </c>
      <c r="U46" s="174" t="str">
        <f t="shared" si="2"/>
        <v/>
      </c>
      <c r="V46" s="176"/>
      <c r="W46" s="176"/>
      <c r="X46" s="176"/>
      <c r="Y46" s="176"/>
      <c r="Z46" s="176"/>
      <c r="AA46" s="176"/>
      <c r="AB46" s="176"/>
    </row>
    <row r="47" spans="1:28" s="4" customFormat="1" ht="15.75" customHeight="1">
      <c r="A47" s="2">
        <v>38</v>
      </c>
      <c r="B47" s="38" t="str">
        <f>IF(นักเรียน!C43="","",นักเรียน!C43)</f>
        <v/>
      </c>
      <c r="C47" s="189" t="str">
        <f>IF(นักเรียน!D43="","",นักเรียน!D43)</f>
        <v/>
      </c>
      <c r="D47" s="171" t="str">
        <f>IF(ครูประเมินนักเรียน!T47="","",ครูประเมินนักเรียน!T47)</f>
        <v/>
      </c>
      <c r="E47" s="171" t="str">
        <f>IF(ครูประเมินนักเรียน!U47="","",ครูประเมินนักเรียน!U47)</f>
        <v/>
      </c>
      <c r="F47" s="171" t="str">
        <f>IF(ครูประเมินนักเรียน!V47="","",ครูประเมินนักเรียน!V47)</f>
        <v/>
      </c>
      <c r="G47" s="171" t="str">
        <f>IF(ครูประเมินนักเรียน!W47="","",ครูประเมินนักเรียน!W47)</f>
        <v/>
      </c>
      <c r="H47" s="171" t="str">
        <f>IF(ครูประเมินนักเรียน!X47="","",ครูประเมินนักเรียน!X47)</f>
        <v/>
      </c>
      <c r="I47" s="171" t="str">
        <f>IF(ครูประเมินนักเรียน!Y47="","",ครูประเมินนักเรียน!Y47)</f>
        <v/>
      </c>
      <c r="J47" s="171" t="str">
        <f>IF(ครูประเมินนักเรียน!Z47="","",ครูประเมินนักเรียน!Z47)</f>
        <v/>
      </c>
      <c r="K47" s="171" t="str">
        <f>IF(ครูประเมินนักเรียน!AA47="","",ครูประเมินนักเรียน!AA47)</f>
        <v/>
      </c>
      <c r="L47" s="171" t="str">
        <f>IF(ครูประเมินนักเรียน!AB47="","",ครูประเมินนักเรียน!AB47)</f>
        <v/>
      </c>
      <c r="M47" s="171" t="str">
        <f>IF(ครูประเมินนักเรียน!AC47="","",ครูประเมินนักเรียน!AC47)</f>
        <v/>
      </c>
      <c r="N47" s="171" t="str">
        <f>IF(ครูประเมินนักเรียน!AD47="","",ครูประเมินนักเรียน!AD47)</f>
        <v/>
      </c>
      <c r="O47" s="171" t="str">
        <f>IF(ครูประเมินนักเรียน!AE47="","",ครูประเมินนักเรียน!AE47)</f>
        <v/>
      </c>
      <c r="P47" s="171" t="str">
        <f>IF(ครูประเมินนักเรียน!AF47="","",ครูประเมินนักเรียน!AF47)</f>
        <v/>
      </c>
      <c r="Q47" s="171" t="str">
        <f>IF(ครูประเมินนักเรียน!AG47="","",ครูประเมินนักเรียน!AG47)</f>
        <v/>
      </c>
      <c r="R47" s="172" t="str">
        <f t="shared" si="0"/>
        <v/>
      </c>
      <c r="S47" s="173" t="str">
        <f t="shared" si="3"/>
        <v/>
      </c>
      <c r="T47" s="179" t="str">
        <f t="shared" si="1"/>
        <v/>
      </c>
      <c r="U47" s="174" t="str">
        <f t="shared" si="2"/>
        <v/>
      </c>
      <c r="V47" s="177"/>
      <c r="W47" s="177"/>
      <c r="X47" s="177"/>
      <c r="Y47" s="177"/>
      <c r="Z47" s="177"/>
      <c r="AA47" s="177"/>
      <c r="AB47" s="177"/>
    </row>
    <row r="48" spans="1:28" s="4" customFormat="1" ht="15.75" customHeight="1">
      <c r="A48" s="2">
        <v>39</v>
      </c>
      <c r="B48" s="38" t="str">
        <f>IF(นักเรียน!C44="","",นักเรียน!C44)</f>
        <v/>
      </c>
      <c r="C48" s="189" t="str">
        <f>IF(นักเรียน!D44="","",นักเรียน!D44)</f>
        <v/>
      </c>
      <c r="D48" s="171" t="str">
        <f>IF(ครูประเมินนักเรียน!T48="","",ครูประเมินนักเรียน!T48)</f>
        <v/>
      </c>
      <c r="E48" s="171" t="str">
        <f>IF(ครูประเมินนักเรียน!U48="","",ครูประเมินนักเรียน!U48)</f>
        <v/>
      </c>
      <c r="F48" s="171" t="str">
        <f>IF(ครูประเมินนักเรียน!V48="","",ครูประเมินนักเรียน!V48)</f>
        <v/>
      </c>
      <c r="G48" s="171" t="str">
        <f>IF(ครูประเมินนักเรียน!W48="","",ครูประเมินนักเรียน!W48)</f>
        <v/>
      </c>
      <c r="H48" s="171" t="str">
        <f>IF(ครูประเมินนักเรียน!X48="","",ครูประเมินนักเรียน!X48)</f>
        <v/>
      </c>
      <c r="I48" s="171" t="str">
        <f>IF(ครูประเมินนักเรียน!Y48="","",ครูประเมินนักเรียน!Y48)</f>
        <v/>
      </c>
      <c r="J48" s="171" t="str">
        <f>IF(ครูประเมินนักเรียน!Z48="","",ครูประเมินนักเรียน!Z48)</f>
        <v/>
      </c>
      <c r="K48" s="171" t="str">
        <f>IF(ครูประเมินนักเรียน!AA48="","",ครูประเมินนักเรียน!AA48)</f>
        <v/>
      </c>
      <c r="L48" s="171" t="str">
        <f>IF(ครูประเมินนักเรียน!AB48="","",ครูประเมินนักเรียน!AB48)</f>
        <v/>
      </c>
      <c r="M48" s="171" t="str">
        <f>IF(ครูประเมินนักเรียน!AC48="","",ครูประเมินนักเรียน!AC48)</f>
        <v/>
      </c>
      <c r="N48" s="171" t="str">
        <f>IF(ครูประเมินนักเรียน!AD48="","",ครูประเมินนักเรียน!AD48)</f>
        <v/>
      </c>
      <c r="O48" s="171" t="str">
        <f>IF(ครูประเมินนักเรียน!AE48="","",ครูประเมินนักเรียน!AE48)</f>
        <v/>
      </c>
      <c r="P48" s="171" t="str">
        <f>IF(ครูประเมินนักเรียน!AF48="","",ครูประเมินนักเรียน!AF48)</f>
        <v/>
      </c>
      <c r="Q48" s="171" t="str">
        <f>IF(ครูประเมินนักเรียน!AG48="","",ครูประเมินนักเรียน!AG48)</f>
        <v/>
      </c>
      <c r="R48" s="172" t="str">
        <f t="shared" si="0"/>
        <v/>
      </c>
      <c r="S48" s="173" t="str">
        <f t="shared" si="3"/>
        <v/>
      </c>
      <c r="T48" s="179" t="str">
        <f t="shared" si="1"/>
        <v/>
      </c>
      <c r="U48" s="174" t="str">
        <f t="shared" si="2"/>
        <v/>
      </c>
      <c r="V48" s="177"/>
      <c r="W48" s="177"/>
      <c r="X48" s="177"/>
      <c r="Y48" s="177"/>
      <c r="Z48" s="177"/>
      <c r="AA48" s="177"/>
      <c r="AB48" s="177"/>
    </row>
    <row r="49" spans="1:28" s="4" customFormat="1" ht="15.75" customHeight="1">
      <c r="A49" s="2">
        <v>40</v>
      </c>
      <c r="B49" s="38" t="str">
        <f>IF(นักเรียน!C45="","",นักเรียน!C45)</f>
        <v/>
      </c>
      <c r="C49" s="189" t="str">
        <f>IF(นักเรียน!D45="","",นักเรียน!D45)</f>
        <v/>
      </c>
      <c r="D49" s="171" t="str">
        <f>IF(ครูประเมินนักเรียน!T49="","",ครูประเมินนักเรียน!T49)</f>
        <v/>
      </c>
      <c r="E49" s="171" t="str">
        <f>IF(ครูประเมินนักเรียน!U49="","",ครูประเมินนักเรียน!U49)</f>
        <v/>
      </c>
      <c r="F49" s="171" t="str">
        <f>IF(ครูประเมินนักเรียน!V49="","",ครูประเมินนักเรียน!V49)</f>
        <v/>
      </c>
      <c r="G49" s="171" t="str">
        <f>IF(ครูประเมินนักเรียน!W49="","",ครูประเมินนักเรียน!W49)</f>
        <v/>
      </c>
      <c r="H49" s="171" t="str">
        <f>IF(ครูประเมินนักเรียน!X49="","",ครูประเมินนักเรียน!X49)</f>
        <v/>
      </c>
      <c r="I49" s="171" t="str">
        <f>IF(ครูประเมินนักเรียน!Y49="","",ครูประเมินนักเรียน!Y49)</f>
        <v/>
      </c>
      <c r="J49" s="171" t="str">
        <f>IF(ครูประเมินนักเรียน!Z49="","",ครูประเมินนักเรียน!Z49)</f>
        <v/>
      </c>
      <c r="K49" s="171" t="str">
        <f>IF(ครูประเมินนักเรียน!AA49="","",ครูประเมินนักเรียน!AA49)</f>
        <v/>
      </c>
      <c r="L49" s="171" t="str">
        <f>IF(ครูประเมินนักเรียน!AB49="","",ครูประเมินนักเรียน!AB49)</f>
        <v/>
      </c>
      <c r="M49" s="171" t="str">
        <f>IF(ครูประเมินนักเรียน!AC49="","",ครูประเมินนักเรียน!AC49)</f>
        <v/>
      </c>
      <c r="N49" s="171" t="str">
        <f>IF(ครูประเมินนักเรียน!AD49="","",ครูประเมินนักเรียน!AD49)</f>
        <v/>
      </c>
      <c r="O49" s="171" t="str">
        <f>IF(ครูประเมินนักเรียน!AE49="","",ครูประเมินนักเรียน!AE49)</f>
        <v/>
      </c>
      <c r="P49" s="171" t="str">
        <f>IF(ครูประเมินนักเรียน!AF49="","",ครูประเมินนักเรียน!AF49)</f>
        <v/>
      </c>
      <c r="Q49" s="171" t="str">
        <f>IF(ครูประเมินนักเรียน!AG49="","",ครูประเมินนักเรียน!AG49)</f>
        <v/>
      </c>
      <c r="R49" s="172" t="str">
        <f t="shared" si="0"/>
        <v/>
      </c>
      <c r="S49" s="173" t="str">
        <f t="shared" si="3"/>
        <v/>
      </c>
      <c r="T49" s="179" t="str">
        <f t="shared" si="1"/>
        <v/>
      </c>
      <c r="U49" s="174" t="str">
        <f t="shared" si="2"/>
        <v/>
      </c>
      <c r="V49" s="177"/>
      <c r="W49" s="177"/>
      <c r="X49" s="177"/>
      <c r="Y49" s="177"/>
      <c r="Z49" s="177"/>
      <c r="AA49" s="177"/>
      <c r="AB49" s="177"/>
    </row>
    <row r="50" spans="1:28" s="4" customFormat="1" ht="15.75" customHeight="1">
      <c r="A50" s="2">
        <v>41</v>
      </c>
      <c r="B50" s="38" t="str">
        <f>IF(นักเรียน!C46="","",นักเรียน!C46)</f>
        <v/>
      </c>
      <c r="C50" s="189" t="str">
        <f>IF(นักเรียน!D46="","",นักเรียน!D46)</f>
        <v/>
      </c>
      <c r="D50" s="171" t="str">
        <f>IF(ครูประเมินนักเรียน!T50="","",ครูประเมินนักเรียน!T50)</f>
        <v/>
      </c>
      <c r="E50" s="171" t="str">
        <f>IF(ครูประเมินนักเรียน!U50="","",ครูประเมินนักเรียน!U50)</f>
        <v/>
      </c>
      <c r="F50" s="171" t="str">
        <f>IF(ครูประเมินนักเรียน!V50="","",ครูประเมินนักเรียน!V50)</f>
        <v/>
      </c>
      <c r="G50" s="171" t="str">
        <f>IF(ครูประเมินนักเรียน!W50="","",ครูประเมินนักเรียน!W50)</f>
        <v/>
      </c>
      <c r="H50" s="171" t="str">
        <f>IF(ครูประเมินนักเรียน!X50="","",ครูประเมินนักเรียน!X50)</f>
        <v/>
      </c>
      <c r="I50" s="171" t="str">
        <f>IF(ครูประเมินนักเรียน!Y50="","",ครูประเมินนักเรียน!Y50)</f>
        <v/>
      </c>
      <c r="J50" s="171" t="str">
        <f>IF(ครูประเมินนักเรียน!Z50="","",ครูประเมินนักเรียน!Z50)</f>
        <v/>
      </c>
      <c r="K50" s="171" t="str">
        <f>IF(ครูประเมินนักเรียน!AA50="","",ครูประเมินนักเรียน!AA50)</f>
        <v/>
      </c>
      <c r="L50" s="171" t="str">
        <f>IF(ครูประเมินนักเรียน!AB50="","",ครูประเมินนักเรียน!AB50)</f>
        <v/>
      </c>
      <c r="M50" s="171" t="str">
        <f>IF(ครูประเมินนักเรียน!AC50="","",ครูประเมินนักเรียน!AC50)</f>
        <v/>
      </c>
      <c r="N50" s="171" t="str">
        <f>IF(ครูประเมินนักเรียน!AD50="","",ครูประเมินนักเรียน!AD50)</f>
        <v/>
      </c>
      <c r="O50" s="171" t="str">
        <f>IF(ครูประเมินนักเรียน!AE50="","",ครูประเมินนักเรียน!AE50)</f>
        <v/>
      </c>
      <c r="P50" s="171" t="str">
        <f>IF(ครูประเมินนักเรียน!AF50="","",ครูประเมินนักเรียน!AF50)</f>
        <v/>
      </c>
      <c r="Q50" s="171" t="str">
        <f>IF(ครูประเมินนักเรียน!AG50="","",ครูประเมินนักเรียน!AG50)</f>
        <v/>
      </c>
      <c r="R50" s="172" t="str">
        <f t="shared" si="0"/>
        <v/>
      </c>
      <c r="S50" s="173" t="str">
        <f t="shared" si="3"/>
        <v/>
      </c>
      <c r="T50" s="179" t="str">
        <f t="shared" si="1"/>
        <v/>
      </c>
      <c r="U50" s="174" t="str">
        <f t="shared" si="2"/>
        <v/>
      </c>
      <c r="V50" s="177"/>
      <c r="W50" s="177"/>
      <c r="X50" s="177"/>
      <c r="Y50" s="177"/>
      <c r="Z50" s="177"/>
      <c r="AA50" s="177"/>
      <c r="AB50" s="177"/>
    </row>
    <row r="51" spans="1:28" s="4" customFormat="1" ht="15.75" customHeight="1">
      <c r="A51" s="2">
        <v>42</v>
      </c>
      <c r="B51" s="38" t="str">
        <f>IF(นักเรียน!C47="","",นักเรียน!C47)</f>
        <v/>
      </c>
      <c r="C51" s="189" t="str">
        <f>IF(นักเรียน!D47="","",นักเรียน!D47)</f>
        <v/>
      </c>
      <c r="D51" s="171" t="str">
        <f>IF(ครูประเมินนักเรียน!T51="","",ครูประเมินนักเรียน!T51)</f>
        <v/>
      </c>
      <c r="E51" s="171" t="str">
        <f>IF(ครูประเมินนักเรียน!U51="","",ครูประเมินนักเรียน!U51)</f>
        <v/>
      </c>
      <c r="F51" s="171" t="str">
        <f>IF(ครูประเมินนักเรียน!V51="","",ครูประเมินนักเรียน!V51)</f>
        <v/>
      </c>
      <c r="G51" s="171" t="str">
        <f>IF(ครูประเมินนักเรียน!W51="","",ครูประเมินนักเรียน!W51)</f>
        <v/>
      </c>
      <c r="H51" s="171" t="str">
        <f>IF(ครูประเมินนักเรียน!X51="","",ครูประเมินนักเรียน!X51)</f>
        <v/>
      </c>
      <c r="I51" s="171" t="str">
        <f>IF(ครูประเมินนักเรียน!Y51="","",ครูประเมินนักเรียน!Y51)</f>
        <v/>
      </c>
      <c r="J51" s="171" t="str">
        <f>IF(ครูประเมินนักเรียน!Z51="","",ครูประเมินนักเรียน!Z51)</f>
        <v/>
      </c>
      <c r="K51" s="171" t="str">
        <f>IF(ครูประเมินนักเรียน!AA51="","",ครูประเมินนักเรียน!AA51)</f>
        <v/>
      </c>
      <c r="L51" s="171" t="str">
        <f>IF(ครูประเมินนักเรียน!AB51="","",ครูประเมินนักเรียน!AB51)</f>
        <v/>
      </c>
      <c r="M51" s="171" t="str">
        <f>IF(ครูประเมินนักเรียน!AC51="","",ครูประเมินนักเรียน!AC51)</f>
        <v/>
      </c>
      <c r="N51" s="171" t="str">
        <f>IF(ครูประเมินนักเรียน!AD51="","",ครูประเมินนักเรียน!AD51)</f>
        <v/>
      </c>
      <c r="O51" s="171" t="str">
        <f>IF(ครูประเมินนักเรียน!AE51="","",ครูประเมินนักเรียน!AE51)</f>
        <v/>
      </c>
      <c r="P51" s="171" t="str">
        <f>IF(ครูประเมินนักเรียน!AF51="","",ครูประเมินนักเรียน!AF51)</f>
        <v/>
      </c>
      <c r="Q51" s="171" t="str">
        <f>IF(ครูประเมินนักเรียน!AG51="","",ครูประเมินนักเรียน!AG51)</f>
        <v/>
      </c>
      <c r="R51" s="172" t="str">
        <f t="shared" si="0"/>
        <v/>
      </c>
      <c r="S51" s="173" t="str">
        <f t="shared" si="3"/>
        <v/>
      </c>
      <c r="T51" s="179" t="str">
        <f t="shared" si="1"/>
        <v/>
      </c>
      <c r="U51" s="174" t="str">
        <f t="shared" si="2"/>
        <v/>
      </c>
      <c r="V51" s="177"/>
      <c r="W51" s="177"/>
      <c r="X51" s="177"/>
      <c r="Y51" s="177"/>
      <c r="Z51" s="177"/>
      <c r="AA51" s="177"/>
      <c r="AB51" s="177"/>
    </row>
    <row r="52" spans="1:28" s="4" customFormat="1" ht="15.75" customHeight="1">
      <c r="A52" s="2">
        <v>43</v>
      </c>
      <c r="B52" s="38" t="str">
        <f>IF(นักเรียน!C48="","",นักเรียน!C48)</f>
        <v/>
      </c>
      <c r="C52" s="189" t="str">
        <f>IF(นักเรียน!D48="","",นักเรียน!D48)</f>
        <v/>
      </c>
      <c r="D52" s="171" t="str">
        <f>IF(ครูประเมินนักเรียน!T52="","",ครูประเมินนักเรียน!T52)</f>
        <v/>
      </c>
      <c r="E52" s="171" t="str">
        <f>IF(ครูประเมินนักเรียน!U52="","",ครูประเมินนักเรียน!U52)</f>
        <v/>
      </c>
      <c r="F52" s="171" t="str">
        <f>IF(ครูประเมินนักเรียน!V52="","",ครูประเมินนักเรียน!V52)</f>
        <v/>
      </c>
      <c r="G52" s="171" t="str">
        <f>IF(ครูประเมินนักเรียน!W52="","",ครูประเมินนักเรียน!W52)</f>
        <v/>
      </c>
      <c r="H52" s="171" t="str">
        <f>IF(ครูประเมินนักเรียน!X52="","",ครูประเมินนักเรียน!X52)</f>
        <v/>
      </c>
      <c r="I52" s="171" t="str">
        <f>IF(ครูประเมินนักเรียน!Y52="","",ครูประเมินนักเรียน!Y52)</f>
        <v/>
      </c>
      <c r="J52" s="171" t="str">
        <f>IF(ครูประเมินนักเรียน!Z52="","",ครูประเมินนักเรียน!Z52)</f>
        <v/>
      </c>
      <c r="K52" s="171" t="str">
        <f>IF(ครูประเมินนักเรียน!AA52="","",ครูประเมินนักเรียน!AA52)</f>
        <v/>
      </c>
      <c r="L52" s="171" t="str">
        <f>IF(ครูประเมินนักเรียน!AB52="","",ครูประเมินนักเรียน!AB52)</f>
        <v/>
      </c>
      <c r="M52" s="171" t="str">
        <f>IF(ครูประเมินนักเรียน!AC52="","",ครูประเมินนักเรียน!AC52)</f>
        <v/>
      </c>
      <c r="N52" s="171" t="str">
        <f>IF(ครูประเมินนักเรียน!AD52="","",ครูประเมินนักเรียน!AD52)</f>
        <v/>
      </c>
      <c r="O52" s="171" t="str">
        <f>IF(ครูประเมินนักเรียน!AE52="","",ครูประเมินนักเรียน!AE52)</f>
        <v/>
      </c>
      <c r="P52" s="171" t="str">
        <f>IF(ครูประเมินนักเรียน!AF52="","",ครูประเมินนักเรียน!AF52)</f>
        <v/>
      </c>
      <c r="Q52" s="171" t="str">
        <f>IF(ครูประเมินนักเรียน!AG52="","",ครูประเมินนักเรียน!AG52)</f>
        <v/>
      </c>
      <c r="R52" s="172" t="str">
        <f t="shared" si="0"/>
        <v/>
      </c>
      <c r="S52" s="173" t="str">
        <f t="shared" si="3"/>
        <v/>
      </c>
      <c r="T52" s="179" t="str">
        <f t="shared" si="1"/>
        <v/>
      </c>
      <c r="U52" s="174" t="str">
        <f t="shared" si="2"/>
        <v/>
      </c>
      <c r="V52" s="177"/>
      <c r="W52" s="177"/>
      <c r="X52" s="177"/>
      <c r="Y52" s="177"/>
      <c r="Z52" s="177"/>
      <c r="AA52" s="177"/>
      <c r="AB52" s="177"/>
    </row>
    <row r="53" spans="1:28" s="4" customFormat="1" ht="15.75" customHeight="1">
      <c r="A53" s="2">
        <v>44</v>
      </c>
      <c r="B53" s="38" t="str">
        <f>IF(นักเรียน!C49="","",นักเรียน!C49)</f>
        <v/>
      </c>
      <c r="C53" s="189" t="str">
        <f>IF(นักเรียน!D49="","",นักเรียน!D49)</f>
        <v/>
      </c>
      <c r="D53" s="171" t="str">
        <f>IF(ครูประเมินนักเรียน!T53="","",ครูประเมินนักเรียน!T53)</f>
        <v/>
      </c>
      <c r="E53" s="171" t="str">
        <f>IF(ครูประเมินนักเรียน!U53="","",ครูประเมินนักเรียน!U53)</f>
        <v/>
      </c>
      <c r="F53" s="171" t="str">
        <f>IF(ครูประเมินนักเรียน!V53="","",ครูประเมินนักเรียน!V53)</f>
        <v/>
      </c>
      <c r="G53" s="171" t="str">
        <f>IF(ครูประเมินนักเรียน!W53="","",ครูประเมินนักเรียน!W53)</f>
        <v/>
      </c>
      <c r="H53" s="171" t="str">
        <f>IF(ครูประเมินนักเรียน!X53="","",ครูประเมินนักเรียน!X53)</f>
        <v/>
      </c>
      <c r="I53" s="171" t="str">
        <f>IF(ครูประเมินนักเรียน!Y53="","",ครูประเมินนักเรียน!Y53)</f>
        <v/>
      </c>
      <c r="J53" s="171" t="str">
        <f>IF(ครูประเมินนักเรียน!Z53="","",ครูประเมินนักเรียน!Z53)</f>
        <v/>
      </c>
      <c r="K53" s="171" t="str">
        <f>IF(ครูประเมินนักเรียน!AA53="","",ครูประเมินนักเรียน!AA53)</f>
        <v/>
      </c>
      <c r="L53" s="171" t="str">
        <f>IF(ครูประเมินนักเรียน!AB53="","",ครูประเมินนักเรียน!AB53)</f>
        <v/>
      </c>
      <c r="M53" s="171" t="str">
        <f>IF(ครูประเมินนักเรียน!AC53="","",ครูประเมินนักเรียน!AC53)</f>
        <v/>
      </c>
      <c r="N53" s="171" t="str">
        <f>IF(ครูประเมินนักเรียน!AD53="","",ครูประเมินนักเรียน!AD53)</f>
        <v/>
      </c>
      <c r="O53" s="171" t="str">
        <f>IF(ครูประเมินนักเรียน!AE53="","",ครูประเมินนักเรียน!AE53)</f>
        <v/>
      </c>
      <c r="P53" s="171" t="str">
        <f>IF(ครูประเมินนักเรียน!AF53="","",ครูประเมินนักเรียน!AF53)</f>
        <v/>
      </c>
      <c r="Q53" s="171" t="str">
        <f>IF(ครูประเมินนักเรียน!AG53="","",ครูประเมินนักเรียน!AG53)</f>
        <v/>
      </c>
      <c r="R53" s="172" t="str">
        <f t="shared" si="0"/>
        <v/>
      </c>
      <c r="S53" s="173" t="str">
        <f t="shared" si="3"/>
        <v/>
      </c>
      <c r="T53" s="179" t="str">
        <f t="shared" si="1"/>
        <v/>
      </c>
      <c r="U53" s="174" t="str">
        <f t="shared" si="2"/>
        <v/>
      </c>
      <c r="V53" s="177"/>
      <c r="W53" s="177"/>
      <c r="X53" s="177"/>
      <c r="Y53" s="177"/>
      <c r="Z53" s="177"/>
      <c r="AA53" s="177"/>
      <c r="AB53" s="177"/>
    </row>
    <row r="54" spans="1:28" s="4" customFormat="1" ht="15.75" customHeight="1">
      <c r="A54" s="2">
        <v>45</v>
      </c>
      <c r="B54" s="38" t="str">
        <f>IF(นักเรียน!C50="","",นักเรียน!C50)</f>
        <v/>
      </c>
      <c r="C54" s="189" t="str">
        <f>IF(นักเรียน!D50="","",นักเรียน!D50)</f>
        <v/>
      </c>
      <c r="D54" s="171" t="str">
        <f>IF(ครูประเมินนักเรียน!T54="","",ครูประเมินนักเรียน!T54)</f>
        <v/>
      </c>
      <c r="E54" s="171" t="str">
        <f>IF(ครูประเมินนักเรียน!U54="","",ครูประเมินนักเรียน!U54)</f>
        <v/>
      </c>
      <c r="F54" s="171" t="str">
        <f>IF(ครูประเมินนักเรียน!V54="","",ครูประเมินนักเรียน!V54)</f>
        <v/>
      </c>
      <c r="G54" s="171" t="str">
        <f>IF(ครูประเมินนักเรียน!W54="","",ครูประเมินนักเรียน!W54)</f>
        <v/>
      </c>
      <c r="H54" s="171" t="str">
        <f>IF(ครูประเมินนักเรียน!X54="","",ครูประเมินนักเรียน!X54)</f>
        <v/>
      </c>
      <c r="I54" s="171" t="str">
        <f>IF(ครูประเมินนักเรียน!Y54="","",ครูประเมินนักเรียน!Y54)</f>
        <v/>
      </c>
      <c r="J54" s="171" t="str">
        <f>IF(ครูประเมินนักเรียน!Z54="","",ครูประเมินนักเรียน!Z54)</f>
        <v/>
      </c>
      <c r="K54" s="171" t="str">
        <f>IF(ครูประเมินนักเรียน!AA54="","",ครูประเมินนักเรียน!AA54)</f>
        <v/>
      </c>
      <c r="L54" s="171" t="str">
        <f>IF(ครูประเมินนักเรียน!AB54="","",ครูประเมินนักเรียน!AB54)</f>
        <v/>
      </c>
      <c r="M54" s="171" t="str">
        <f>IF(ครูประเมินนักเรียน!AC54="","",ครูประเมินนักเรียน!AC54)</f>
        <v/>
      </c>
      <c r="N54" s="171" t="str">
        <f>IF(ครูประเมินนักเรียน!AD54="","",ครูประเมินนักเรียน!AD54)</f>
        <v/>
      </c>
      <c r="O54" s="171" t="str">
        <f>IF(ครูประเมินนักเรียน!AE54="","",ครูประเมินนักเรียน!AE54)</f>
        <v/>
      </c>
      <c r="P54" s="171" t="str">
        <f>IF(ครูประเมินนักเรียน!AF54="","",ครูประเมินนักเรียน!AF54)</f>
        <v/>
      </c>
      <c r="Q54" s="171" t="str">
        <f>IF(ครูประเมินนักเรียน!AG54="","",ครูประเมินนักเรียน!AG54)</f>
        <v/>
      </c>
      <c r="R54" s="172" t="str">
        <f t="shared" si="0"/>
        <v/>
      </c>
      <c r="S54" s="173" t="str">
        <f t="shared" si="3"/>
        <v/>
      </c>
      <c r="T54" s="179" t="str">
        <f t="shared" si="1"/>
        <v/>
      </c>
      <c r="U54" s="174" t="str">
        <f t="shared" si="2"/>
        <v/>
      </c>
      <c r="V54" s="177"/>
      <c r="W54" s="177"/>
      <c r="X54" s="177"/>
      <c r="Y54" s="177"/>
      <c r="Z54" s="177"/>
      <c r="AA54" s="177"/>
      <c r="AB54" s="177"/>
    </row>
    <row r="55" spans="1:28" s="163" customFormat="1" ht="15.75" customHeight="1">
      <c r="V55" s="177"/>
      <c r="W55" s="177"/>
      <c r="X55" s="177"/>
      <c r="Y55" s="177"/>
      <c r="Z55" s="177"/>
      <c r="AA55" s="177"/>
      <c r="AB55" s="177"/>
    </row>
    <row r="56" spans="1:28" s="164" customFormat="1">
      <c r="V56" s="175"/>
      <c r="W56" s="175"/>
      <c r="X56" s="175"/>
      <c r="Y56" s="175"/>
      <c r="Z56" s="175"/>
      <c r="AA56" s="175"/>
      <c r="AB56" s="175"/>
    </row>
    <row r="57" spans="1:28" s="164" customFormat="1">
      <c r="V57" s="175"/>
      <c r="W57" s="175"/>
      <c r="X57" s="175"/>
      <c r="Y57" s="175"/>
      <c r="Z57" s="175"/>
      <c r="AA57" s="175"/>
      <c r="AB57" s="175"/>
    </row>
    <row r="58" spans="1:28" s="164" customFormat="1">
      <c r="V58" s="175"/>
      <c r="W58" s="175"/>
      <c r="X58" s="175"/>
      <c r="Y58" s="175"/>
      <c r="Z58" s="175"/>
      <c r="AA58" s="175"/>
      <c r="AB58" s="175"/>
    </row>
    <row r="59" spans="1:28" s="164" customFormat="1">
      <c r="V59" s="175"/>
      <c r="W59" s="175"/>
      <c r="X59" s="175"/>
      <c r="Y59" s="175"/>
      <c r="Z59" s="175"/>
      <c r="AA59" s="175"/>
      <c r="AB59" s="175"/>
    </row>
    <row r="60" spans="1:28" s="164" customFormat="1">
      <c r="V60" s="175"/>
      <c r="W60" s="175"/>
      <c r="X60" s="175"/>
      <c r="Y60" s="175"/>
      <c r="Z60" s="175"/>
      <c r="AA60" s="175"/>
      <c r="AB60" s="175"/>
    </row>
    <row r="61" spans="1:28" s="164" customFormat="1">
      <c r="V61" s="175"/>
      <c r="W61" s="175"/>
      <c r="X61" s="175"/>
      <c r="Y61" s="175"/>
      <c r="Z61" s="175"/>
      <c r="AA61" s="175"/>
      <c r="AB61" s="175"/>
    </row>
    <row r="62" spans="1:28" s="164" customFormat="1">
      <c r="V62" s="175"/>
      <c r="W62" s="175"/>
      <c r="X62" s="175"/>
      <c r="Y62" s="175"/>
      <c r="Z62" s="175"/>
      <c r="AA62" s="175"/>
      <c r="AB62" s="175"/>
    </row>
    <row r="63" spans="1:28" s="164" customFormat="1">
      <c r="V63" s="175"/>
      <c r="W63" s="175"/>
      <c r="X63" s="175"/>
      <c r="Y63" s="175"/>
      <c r="Z63" s="175"/>
      <c r="AA63" s="175"/>
      <c r="AB63" s="175"/>
    </row>
    <row r="64" spans="1:28" s="164" customFormat="1">
      <c r="V64" s="175"/>
      <c r="W64" s="175"/>
      <c r="X64" s="175"/>
      <c r="Y64" s="175"/>
      <c r="Z64" s="175"/>
      <c r="AA64" s="175"/>
      <c r="AB64" s="175"/>
    </row>
    <row r="65" spans="22:28" s="164" customFormat="1">
      <c r="V65" s="175"/>
      <c r="W65" s="175"/>
      <c r="X65" s="175"/>
      <c r="Y65" s="175"/>
      <c r="Z65" s="175"/>
      <c r="AA65" s="175"/>
      <c r="AB65" s="175"/>
    </row>
    <row r="66" spans="22:28" s="164" customFormat="1">
      <c r="V66" s="175"/>
      <c r="W66" s="175"/>
      <c r="X66" s="175"/>
      <c r="Y66" s="175"/>
      <c r="Z66" s="175"/>
      <c r="AA66" s="175"/>
      <c r="AB66" s="175"/>
    </row>
    <row r="67" spans="22:28" s="164" customFormat="1">
      <c r="V67" s="175"/>
      <c r="W67" s="175"/>
      <c r="X67" s="175"/>
      <c r="Y67" s="175"/>
      <c r="Z67" s="175"/>
      <c r="AA67" s="175"/>
      <c r="AB67" s="175"/>
    </row>
    <row r="68" spans="22:28" s="164" customFormat="1">
      <c r="V68" s="175"/>
      <c r="W68" s="175"/>
      <c r="X68" s="175"/>
      <c r="Y68" s="175"/>
      <c r="Z68" s="175"/>
      <c r="AA68" s="175"/>
      <c r="AB68" s="175"/>
    </row>
    <row r="69" spans="22:28" s="164" customFormat="1">
      <c r="V69" s="175"/>
      <c r="W69" s="175"/>
      <c r="X69" s="175"/>
      <c r="Y69" s="175"/>
      <c r="Z69" s="175"/>
      <c r="AA69" s="175"/>
      <c r="AB69" s="175"/>
    </row>
    <row r="70" spans="22:28" s="164" customFormat="1">
      <c r="V70" s="175"/>
      <c r="W70" s="175"/>
      <c r="X70" s="175"/>
      <c r="Y70" s="175"/>
      <c r="Z70" s="175"/>
      <c r="AA70" s="175"/>
      <c r="AB70" s="175"/>
    </row>
    <row r="71" spans="22:28" s="164" customFormat="1">
      <c r="V71" s="175"/>
      <c r="W71" s="175"/>
      <c r="X71" s="175"/>
      <c r="Y71" s="175"/>
      <c r="Z71" s="175"/>
      <c r="AA71" s="175"/>
      <c r="AB71" s="175"/>
    </row>
    <row r="72" spans="22:28" s="164" customFormat="1">
      <c r="V72" s="175"/>
      <c r="W72" s="175"/>
      <c r="X72" s="175"/>
      <c r="Y72" s="175"/>
      <c r="Z72" s="175"/>
      <c r="AA72" s="175"/>
      <c r="AB72" s="175"/>
    </row>
    <row r="73" spans="22:28" s="164" customFormat="1">
      <c r="V73" s="175"/>
      <c r="W73" s="175"/>
      <c r="X73" s="175"/>
      <c r="Y73" s="175"/>
      <c r="Z73" s="175"/>
      <c r="AA73" s="175"/>
      <c r="AB73" s="175"/>
    </row>
    <row r="74" spans="22:28" s="164" customFormat="1">
      <c r="V74" s="175"/>
      <c r="W74" s="175"/>
      <c r="X74" s="175"/>
      <c r="Y74" s="175"/>
      <c r="Z74" s="175"/>
      <c r="AA74" s="175"/>
      <c r="AB74" s="175"/>
    </row>
    <row r="75" spans="22:28" s="164" customFormat="1">
      <c r="V75" s="175"/>
      <c r="W75" s="175"/>
      <c r="X75" s="175"/>
      <c r="Y75" s="175"/>
      <c r="Z75" s="175"/>
      <c r="AA75" s="175"/>
      <c r="AB75" s="175"/>
    </row>
    <row r="76" spans="22:28" s="164" customFormat="1">
      <c r="V76" s="175"/>
      <c r="W76" s="175"/>
      <c r="X76" s="175"/>
      <c r="Y76" s="175"/>
      <c r="Z76" s="175"/>
      <c r="AA76" s="175"/>
      <c r="AB76" s="175"/>
    </row>
    <row r="77" spans="22:28" s="164" customFormat="1">
      <c r="V77" s="175"/>
      <c r="W77" s="175"/>
      <c r="X77" s="175"/>
      <c r="Y77" s="175"/>
      <c r="Z77" s="175"/>
      <c r="AA77" s="175"/>
      <c r="AB77" s="175"/>
    </row>
    <row r="78" spans="22:28" s="164" customFormat="1">
      <c r="V78" s="175"/>
      <c r="W78" s="175"/>
      <c r="X78" s="175"/>
      <c r="Y78" s="175"/>
      <c r="Z78" s="175"/>
      <c r="AA78" s="175"/>
      <c r="AB78" s="175"/>
    </row>
    <row r="79" spans="22:28" s="164" customFormat="1">
      <c r="V79" s="175"/>
      <c r="W79" s="175"/>
      <c r="X79" s="175"/>
      <c r="Y79" s="175"/>
      <c r="Z79" s="175"/>
      <c r="AA79" s="175"/>
      <c r="AB79" s="175"/>
    </row>
    <row r="80" spans="22:28" s="164" customFormat="1">
      <c r="V80" s="175"/>
      <c r="W80" s="175"/>
      <c r="X80" s="175"/>
      <c r="Y80" s="175"/>
      <c r="Z80" s="175"/>
      <c r="AA80" s="175"/>
      <c r="AB80" s="175"/>
    </row>
  </sheetData>
  <sheetProtection password="CF03" sheet="1" objects="1" scenarios="1"/>
  <mergeCells count="30">
    <mergeCell ref="W9:Y9"/>
    <mergeCell ref="W7:AA8"/>
    <mergeCell ref="C1:P1"/>
    <mergeCell ref="D2:P2"/>
    <mergeCell ref="R1:U1"/>
    <mergeCell ref="D8:D9"/>
    <mergeCell ref="E8:E9"/>
    <mergeCell ref="F8:F9"/>
    <mergeCell ref="G8:I8"/>
    <mergeCell ref="J8:J9"/>
    <mergeCell ref="K8:K9"/>
    <mergeCell ref="M8:M9"/>
    <mergeCell ref="N8:N9"/>
    <mergeCell ref="D7:K7"/>
    <mergeCell ref="L7:L9"/>
    <mergeCell ref="A4:A9"/>
    <mergeCell ref="B4:B9"/>
    <mergeCell ref="C4:C9"/>
    <mergeCell ref="T4:T9"/>
    <mergeCell ref="U4:U9"/>
    <mergeCell ref="D5:P5"/>
    <mergeCell ref="D4:Q4"/>
    <mergeCell ref="R4:R7"/>
    <mergeCell ref="S4:S9"/>
    <mergeCell ref="M7:O7"/>
    <mergeCell ref="P7:P9"/>
    <mergeCell ref="Q7:Q9"/>
    <mergeCell ref="O8:O9"/>
    <mergeCell ref="D6:P6"/>
    <mergeCell ref="R8:R9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Q54">
      <formula1>0</formula1>
      <formula2>3</formula2>
    </dataValidation>
  </dataValidations>
  <printOptions horizontalCentered="1"/>
  <pageMargins left="0.31496062992125984" right="0.11811023622047245" top="0.35433070866141736" bottom="0.15748031496062992" header="0.11811023622047245" footer="0.11811023622047245"/>
  <pageSetup paperSize="9" scale="90" orientation="portrait" blackAndWhite="1" horizontalDpi="4294967293" r:id="rId1"/>
  <colBreaks count="1" manualBreakCount="1">
    <brk id="17" max="53" man="1"/>
  </colBreaks>
</worksheet>
</file>

<file path=xl/worksheets/sheet14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Z80"/>
  <sheetViews>
    <sheetView showGridLines="0" showRowColHeaders="0" workbookViewId="0">
      <selection activeCell="D5" sqref="D5"/>
    </sheetView>
  </sheetViews>
  <sheetFormatPr defaultColWidth="23.28515625" defaultRowHeight="22.5"/>
  <cols>
    <col min="1" max="1" width="4.140625" style="1" customWidth="1"/>
    <col min="2" max="2" width="8.42578125" style="1" customWidth="1"/>
    <col min="3" max="3" width="21.7109375" style="1" customWidth="1"/>
    <col min="4" max="4" width="9.7109375" style="1" customWidth="1"/>
    <col min="5" max="10" width="4.5703125" style="1" customWidth="1"/>
    <col min="11" max="11" width="9.7109375" style="1" customWidth="1"/>
    <col min="12" max="15" width="4.85546875" style="1" customWidth="1"/>
    <col min="16" max="16" width="9.85546875" style="1" customWidth="1"/>
    <col min="17" max="17" width="12.7109375" style="1" customWidth="1"/>
    <col min="18" max="18" width="13" style="1" customWidth="1"/>
    <col min="19" max="19" width="17.28515625" style="1" customWidth="1"/>
    <col min="20" max="20" width="11.7109375" style="175" customWidth="1"/>
    <col min="21" max="23" width="8.140625" style="175" customWidth="1"/>
    <col min="24" max="25" width="14.42578125" style="175" customWidth="1"/>
    <col min="26" max="26" width="23.28515625" style="175"/>
    <col min="27" max="16384" width="23.28515625" style="1"/>
  </cols>
  <sheetData>
    <row r="1" spans="1:26" s="6" customFormat="1" ht="19.5" customHeight="1">
      <c r="A1" s="188"/>
      <c r="B1" s="36"/>
      <c r="C1" s="371" t="s">
        <v>46</v>
      </c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6"/>
      <c r="O1" s="36"/>
      <c r="P1" s="492" t="str">
        <f>D4</f>
        <v>สมรรถนะที่ 4  ความสามารถในการใช้ทักษะชีวิต</v>
      </c>
      <c r="Q1" s="492"/>
      <c r="R1" s="492"/>
      <c r="S1" s="492"/>
      <c r="T1" s="154"/>
      <c r="U1" s="154"/>
      <c r="V1" s="154"/>
      <c r="W1" s="154"/>
      <c r="X1" s="154"/>
      <c r="Y1" s="154"/>
      <c r="Z1" s="154"/>
    </row>
    <row r="2" spans="1:26" s="6" customFormat="1" ht="19.5" customHeight="1">
      <c r="A2" s="36"/>
      <c r="B2" s="36"/>
      <c r="C2" s="36"/>
      <c r="D2" s="49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E2" s="492"/>
      <c r="F2" s="492"/>
      <c r="G2" s="492"/>
      <c r="H2" s="492"/>
      <c r="I2" s="492"/>
      <c r="J2" s="492"/>
      <c r="K2" s="492"/>
      <c r="L2" s="492"/>
      <c r="M2" s="492"/>
      <c r="N2" s="36"/>
      <c r="O2" s="36"/>
      <c r="P2" s="36"/>
      <c r="Q2" s="36"/>
      <c r="R2" s="36"/>
      <c r="S2" s="36"/>
      <c r="T2" s="154"/>
      <c r="U2" s="154"/>
      <c r="V2" s="154"/>
      <c r="W2" s="154"/>
      <c r="X2" s="154"/>
      <c r="Y2" s="154"/>
      <c r="Z2" s="154"/>
    </row>
    <row r="3" spans="1:26" s="30" customFormat="1" ht="7.5" customHeight="1">
      <c r="T3" s="154"/>
      <c r="U3" s="154"/>
      <c r="V3" s="154"/>
      <c r="W3" s="154"/>
      <c r="X3" s="154"/>
      <c r="Y3" s="154"/>
      <c r="Z3" s="154"/>
    </row>
    <row r="4" spans="1:26" s="30" customFormat="1" ht="21" customHeight="1">
      <c r="A4" s="490" t="s">
        <v>0</v>
      </c>
      <c r="B4" s="373" t="str">
        <f>สรุปผลสมรรถนะ!C4</f>
        <v>เลขประจำตัวนักเรียน</v>
      </c>
      <c r="C4" s="490" t="s">
        <v>1</v>
      </c>
      <c r="D4" s="512" t="s">
        <v>214</v>
      </c>
      <c r="E4" s="512"/>
      <c r="F4" s="512"/>
      <c r="G4" s="512"/>
      <c r="H4" s="512"/>
      <c r="I4" s="512"/>
      <c r="J4" s="512"/>
      <c r="K4" s="512"/>
      <c r="L4" s="512"/>
      <c r="M4" s="512"/>
      <c r="N4" s="512"/>
      <c r="O4" s="512"/>
      <c r="P4" s="500" t="s">
        <v>266</v>
      </c>
      <c r="Q4" s="373" t="s">
        <v>22</v>
      </c>
      <c r="R4" s="373" t="s">
        <v>2</v>
      </c>
      <c r="S4" s="373" t="s">
        <v>270</v>
      </c>
      <c r="T4" s="154"/>
      <c r="U4" s="154"/>
      <c r="V4" s="154"/>
      <c r="W4" s="154"/>
      <c r="X4" s="154"/>
      <c r="Y4" s="154"/>
      <c r="Z4" s="154"/>
    </row>
    <row r="5" spans="1:26" s="6" customFormat="1" ht="22.5" customHeight="1">
      <c r="A5" s="490"/>
      <c r="B5" s="373"/>
      <c r="C5" s="490"/>
      <c r="D5" s="155" t="s">
        <v>207</v>
      </c>
      <c r="E5" s="387" t="s">
        <v>208</v>
      </c>
      <c r="F5" s="387"/>
      <c r="G5" s="387"/>
      <c r="H5" s="387" t="s">
        <v>209</v>
      </c>
      <c r="I5" s="387"/>
      <c r="J5" s="387"/>
      <c r="K5" s="155" t="s">
        <v>210</v>
      </c>
      <c r="L5" s="369" t="s">
        <v>211</v>
      </c>
      <c r="M5" s="369"/>
      <c r="N5" s="369" t="s">
        <v>212</v>
      </c>
      <c r="O5" s="369"/>
      <c r="P5" s="500"/>
      <c r="Q5" s="373"/>
      <c r="R5" s="373"/>
      <c r="S5" s="373"/>
      <c r="T5" s="154"/>
      <c r="U5" s="154"/>
      <c r="V5" s="154"/>
      <c r="W5" s="154"/>
      <c r="X5" s="154"/>
      <c r="Y5" s="154"/>
      <c r="Z5" s="154"/>
    </row>
    <row r="6" spans="1:26" s="6" customFormat="1" ht="16.5" customHeight="1">
      <c r="A6" s="490"/>
      <c r="B6" s="373"/>
      <c r="C6" s="490"/>
      <c r="D6" s="160" t="s">
        <v>262</v>
      </c>
      <c r="E6" s="368" t="s">
        <v>262</v>
      </c>
      <c r="F6" s="368"/>
      <c r="G6" s="368"/>
      <c r="H6" s="368" t="s">
        <v>262</v>
      </c>
      <c r="I6" s="368"/>
      <c r="J6" s="368"/>
      <c r="K6" s="160" t="s">
        <v>262</v>
      </c>
      <c r="L6" s="368" t="s">
        <v>262</v>
      </c>
      <c r="M6" s="368"/>
      <c r="N6" s="368" t="s">
        <v>262</v>
      </c>
      <c r="O6" s="368"/>
      <c r="P6" s="500"/>
      <c r="Q6" s="373"/>
      <c r="R6" s="373"/>
      <c r="S6" s="373"/>
      <c r="T6" s="154"/>
      <c r="U6" s="154"/>
      <c r="V6" s="154"/>
      <c r="W6" s="154"/>
      <c r="X6" s="154"/>
      <c r="Y6" s="154"/>
      <c r="Z6" s="154"/>
    </row>
    <row r="7" spans="1:26" ht="15.75" customHeight="1">
      <c r="A7" s="490"/>
      <c r="B7" s="373"/>
      <c r="C7" s="490"/>
      <c r="D7" s="511" t="s">
        <v>224</v>
      </c>
      <c r="E7" s="511" t="s">
        <v>225</v>
      </c>
      <c r="F7" s="511" t="s">
        <v>226</v>
      </c>
      <c r="G7" s="511" t="s">
        <v>227</v>
      </c>
      <c r="H7" s="511" t="s">
        <v>228</v>
      </c>
      <c r="I7" s="511" t="s">
        <v>229</v>
      </c>
      <c r="J7" s="511" t="s">
        <v>230</v>
      </c>
      <c r="K7" s="511" t="s">
        <v>231</v>
      </c>
      <c r="L7" s="511" t="s">
        <v>232</v>
      </c>
      <c r="M7" s="511" t="s">
        <v>233</v>
      </c>
      <c r="N7" s="511" t="s">
        <v>234</v>
      </c>
      <c r="O7" s="511" t="s">
        <v>235</v>
      </c>
      <c r="P7" s="500"/>
      <c r="Q7" s="373"/>
      <c r="R7" s="373"/>
      <c r="S7" s="373"/>
      <c r="U7" s="509" t="e">
        <f>สมรรถนะ_1!#REF!</f>
        <v>#REF!</v>
      </c>
      <c r="V7" s="509"/>
      <c r="W7" s="509"/>
      <c r="X7" s="509"/>
      <c r="Y7" s="509"/>
    </row>
    <row r="8" spans="1:26" ht="15.75" customHeight="1">
      <c r="A8" s="490"/>
      <c r="B8" s="373"/>
      <c r="C8" s="490"/>
      <c r="D8" s="511"/>
      <c r="E8" s="511"/>
      <c r="F8" s="511"/>
      <c r="G8" s="511"/>
      <c r="H8" s="511"/>
      <c r="I8" s="511"/>
      <c r="J8" s="511"/>
      <c r="K8" s="511"/>
      <c r="L8" s="511"/>
      <c r="M8" s="511"/>
      <c r="N8" s="511"/>
      <c r="O8" s="511"/>
      <c r="P8" s="501">
        <f>COUNT(D10:O10)*3</f>
        <v>36</v>
      </c>
      <c r="Q8" s="373"/>
      <c r="R8" s="373"/>
      <c r="S8" s="373"/>
      <c r="U8" s="510"/>
      <c r="V8" s="510"/>
      <c r="W8" s="510"/>
      <c r="X8" s="510"/>
      <c r="Y8" s="510"/>
    </row>
    <row r="9" spans="1:26" ht="15.75" customHeight="1">
      <c r="A9" s="490"/>
      <c r="B9" s="373"/>
      <c r="C9" s="490"/>
      <c r="D9" s="511"/>
      <c r="E9" s="511"/>
      <c r="F9" s="511"/>
      <c r="G9" s="511"/>
      <c r="H9" s="511"/>
      <c r="I9" s="511"/>
      <c r="J9" s="511"/>
      <c r="K9" s="511"/>
      <c r="L9" s="511"/>
      <c r="M9" s="511"/>
      <c r="N9" s="511"/>
      <c r="O9" s="511"/>
      <c r="P9" s="501"/>
      <c r="Q9" s="373"/>
      <c r="R9" s="373"/>
      <c r="S9" s="373"/>
      <c r="U9" s="487" t="str">
        <f>สมรรถนะ_1!K6</f>
        <v>ช่วงคะแนน</v>
      </c>
      <c r="V9" s="488"/>
      <c r="W9" s="489"/>
      <c r="X9" s="226" t="str">
        <f>สมรรถนะ_1!N6</f>
        <v>ระดับคุณภาพ</v>
      </c>
      <c r="Y9" s="226" t="str">
        <f>สมรรถนะ_1!O6</f>
        <v>ความหมาย</v>
      </c>
    </row>
    <row r="10" spans="1:26" s="3" customFormat="1" ht="15.75" customHeight="1">
      <c r="A10" s="2">
        <v>1</v>
      </c>
      <c r="B10" s="38">
        <f>IF(นักเรียน!C6="","",นักเรียน!C6)</f>
        <v>5163</v>
      </c>
      <c r="C10" s="189" t="str">
        <f>IF(นักเรียน!D6="","",นักเรียน!D6)</f>
        <v>เด็กชายจีรวัฒน์  โพธิ์ศรี</v>
      </c>
      <c r="D10" s="171">
        <f>IF(ครูประเมินนักเรียน!AH10="","",ครูประเมินนักเรียน!AH10)</f>
        <v>3</v>
      </c>
      <c r="E10" s="171">
        <f>IF(ครูประเมินนักเรียน!AI10="","",ครูประเมินนักเรียน!AI10)</f>
        <v>3</v>
      </c>
      <c r="F10" s="171">
        <f>IF(ครูประเมินนักเรียน!AJ10="","",ครูประเมินนักเรียน!AJ10)</f>
        <v>3</v>
      </c>
      <c r="G10" s="171">
        <f>IF(ครูประเมินนักเรียน!AK10="","",ครูประเมินนักเรียน!AK10)</f>
        <v>3</v>
      </c>
      <c r="H10" s="171">
        <f>IF(ครูประเมินนักเรียน!AL10="","",ครูประเมินนักเรียน!AL10)</f>
        <v>2</v>
      </c>
      <c r="I10" s="171">
        <f>IF(ครูประเมินนักเรียน!AM10="","",ครูประเมินนักเรียน!AM10)</f>
        <v>2</v>
      </c>
      <c r="J10" s="171">
        <f>IF(ครูประเมินนักเรียน!AN10="","",ครูประเมินนักเรียน!AN10)</f>
        <v>2</v>
      </c>
      <c r="K10" s="171">
        <f>IF(ครูประเมินนักเรียน!AO10="","",ครูประเมินนักเรียน!AO10)</f>
        <v>1</v>
      </c>
      <c r="L10" s="171">
        <f>IF(ครูประเมินนักเรียน!AP10="","",ครูประเมินนักเรียน!AP10)</f>
        <v>1</v>
      </c>
      <c r="M10" s="171">
        <f>IF(ครูประเมินนักเรียน!AQ10="","",ครูประเมินนักเรียน!AQ10)</f>
        <v>2</v>
      </c>
      <c r="N10" s="171">
        <f>IF(ครูประเมินนักเรียน!AR10="","",ครูประเมินนักเรียน!AR10)</f>
        <v>2</v>
      </c>
      <c r="O10" s="171">
        <f>IF(ครูประเมินนักเรียน!AS10="","",ครูประเมินนักเรียน!AS10)</f>
        <v>2</v>
      </c>
      <c r="P10" s="172">
        <f t="shared" ref="P10:P54" si="0">IF(C10="","",SUM(D10:O10))</f>
        <v>26</v>
      </c>
      <c r="Q10" s="173">
        <f>IF(P10=0,0,IF(P10="","",ROUND((P10*100)/$P$8,2)))</f>
        <v>72.22</v>
      </c>
      <c r="R10" s="179">
        <f t="shared" ref="R10:R54" si="1">IF(Q10="","",VLOOKUP(Q10,gradeforcomp,4,TRUE))</f>
        <v>1</v>
      </c>
      <c r="S10" s="174" t="str">
        <f t="shared" ref="S10:S54" si="2">IF(Q10="","",VLOOKUP(Q10,gradeforcomp,5,TRUE))</f>
        <v>ดี</v>
      </c>
      <c r="T10" s="176"/>
      <c r="U10" s="236">
        <f>IF(สมรรถนะ_1!K7="","",สมรรถนะ_1!K7)</f>
        <v>0</v>
      </c>
      <c r="V10" s="181" t="str">
        <f>IF(สมรรถนะ_1!L7="","",สมรรถนะ_1!L7)</f>
        <v xml:space="preserve"> -</v>
      </c>
      <c r="W10" s="236">
        <f>IF(สมรรถนะ_1!M7="","",สมรรถนะ_1!M7)</f>
        <v>39</v>
      </c>
      <c r="X10" s="235">
        <f>IF(สมรรถนะ_1!N7="","",สมรรถนะ_1!N7)</f>
        <v>0</v>
      </c>
      <c r="Y10" s="236" t="str">
        <f>IF(สมรรถนะ_1!O7="","",สมรรถนะ_1!O7)</f>
        <v>ปรับปรุง</v>
      </c>
      <c r="Z10" s="176"/>
    </row>
    <row r="11" spans="1:26" s="3" customFormat="1" ht="15.75" customHeight="1">
      <c r="A11" s="2">
        <v>2</v>
      </c>
      <c r="B11" s="38">
        <f>IF(นักเรียน!C7="","",นักเรียน!C7)</f>
        <v>5168</v>
      </c>
      <c r="C11" s="189" t="str">
        <f>IF(นักเรียน!D7="","",นักเรียน!D7)</f>
        <v>เด็กชายวันชัย  แก้วดอนลี</v>
      </c>
      <c r="D11" s="171">
        <f>IF(ครูประเมินนักเรียน!AH11="","",ครูประเมินนักเรียน!AH11)</f>
        <v>3</v>
      </c>
      <c r="E11" s="171">
        <f>IF(ครูประเมินนักเรียน!AI11="","",ครูประเมินนักเรียน!AI11)</f>
        <v>3</v>
      </c>
      <c r="F11" s="171">
        <f>IF(ครูประเมินนักเรียน!AJ11="","",ครูประเมินนักเรียน!AJ11)</f>
        <v>3</v>
      </c>
      <c r="G11" s="171">
        <f>IF(ครูประเมินนักเรียน!AK11="","",ครูประเมินนักเรียน!AK11)</f>
        <v>3</v>
      </c>
      <c r="H11" s="171">
        <f>IF(ครูประเมินนักเรียน!AL11="","",ครูประเมินนักเรียน!AL11)</f>
        <v>3</v>
      </c>
      <c r="I11" s="171">
        <f>IF(ครูประเมินนักเรียน!AM11="","",ครูประเมินนักเรียน!AM11)</f>
        <v>3</v>
      </c>
      <c r="J11" s="171">
        <f>IF(ครูประเมินนักเรียน!AN11="","",ครูประเมินนักเรียน!AN11)</f>
        <v>3</v>
      </c>
      <c r="K11" s="171">
        <f>IF(ครูประเมินนักเรียน!AO11="","",ครูประเมินนักเรียน!AO11)</f>
        <v>3</v>
      </c>
      <c r="L11" s="171">
        <f>IF(ครูประเมินนักเรียน!AP11="","",ครูประเมินนักเรียน!AP11)</f>
        <v>3</v>
      </c>
      <c r="M11" s="171">
        <f>IF(ครูประเมินนักเรียน!AQ11="","",ครูประเมินนักเรียน!AQ11)</f>
        <v>3</v>
      </c>
      <c r="N11" s="171">
        <f>IF(ครูประเมินนักเรียน!AR11="","",ครูประเมินนักเรียน!AR11)</f>
        <v>3</v>
      </c>
      <c r="O11" s="171">
        <f>IF(ครูประเมินนักเรียน!AS11="","",ครูประเมินนักเรียน!AS11)</f>
        <v>3</v>
      </c>
      <c r="P11" s="172">
        <f t="shared" si="0"/>
        <v>36</v>
      </c>
      <c r="Q11" s="173">
        <f t="shared" ref="Q11:Q54" si="3">IF(P11=0,0,IF(P11="","",ROUND((P11*100)/$P$8,2)))</f>
        <v>100</v>
      </c>
      <c r="R11" s="179">
        <f t="shared" si="1"/>
        <v>2</v>
      </c>
      <c r="S11" s="174" t="str">
        <f t="shared" si="2"/>
        <v>ดีมาก</v>
      </c>
      <c r="T11" s="176"/>
      <c r="U11" s="236">
        <f>IF(สมรรถนะ_1!K8="","",สมรรถนะ_1!K8)</f>
        <v>40</v>
      </c>
      <c r="V11" s="181" t="str">
        <f>IF(สมรรถนะ_1!L8="","",สมรรถนะ_1!L8)</f>
        <v xml:space="preserve"> -</v>
      </c>
      <c r="W11" s="236">
        <f>IF(สมรรถนะ_1!M8="","",สมรรถนะ_1!M8)</f>
        <v>74</v>
      </c>
      <c r="X11" s="235">
        <f>IF(สมรรถนะ_1!N8="","",สมรรถนะ_1!N8)</f>
        <v>1</v>
      </c>
      <c r="Y11" s="236" t="str">
        <f>IF(สมรรถนะ_1!O8="","",สมรรถนะ_1!O8)</f>
        <v>ดี</v>
      </c>
      <c r="Z11" s="176"/>
    </row>
    <row r="12" spans="1:26" s="3" customFormat="1" ht="15.75" customHeight="1">
      <c r="A12" s="2">
        <v>3</v>
      </c>
      <c r="B12" s="38">
        <f>IF(นักเรียน!C8="","",นักเรียน!C8)</f>
        <v>5169</v>
      </c>
      <c r="C12" s="189" t="str">
        <f>IF(นักเรียน!D8="","",นักเรียน!D8)</f>
        <v>เด็กชายเกียรติดำรงค์  ปึงเจริญปัญญา</v>
      </c>
      <c r="D12" s="171">
        <f>IF(ครูประเมินนักเรียน!AH12="","",ครูประเมินนักเรียน!AH12)</f>
        <v>2</v>
      </c>
      <c r="E12" s="171">
        <f>IF(ครูประเมินนักเรียน!AI12="","",ครูประเมินนักเรียน!AI12)</f>
        <v>2</v>
      </c>
      <c r="F12" s="171">
        <f>IF(ครูประเมินนักเรียน!AJ12="","",ครูประเมินนักเรียน!AJ12)</f>
        <v>3</v>
      </c>
      <c r="G12" s="171">
        <f>IF(ครูประเมินนักเรียน!AK12="","",ครูประเมินนักเรียน!AK12)</f>
        <v>3</v>
      </c>
      <c r="H12" s="171">
        <f>IF(ครูประเมินนักเรียน!AL12="","",ครูประเมินนักเรียน!AL12)</f>
        <v>3</v>
      </c>
      <c r="I12" s="171">
        <f>IF(ครูประเมินนักเรียน!AM12="","",ครูประเมินนักเรียน!AM12)</f>
        <v>3</v>
      </c>
      <c r="J12" s="171">
        <f>IF(ครูประเมินนักเรียน!AN12="","",ครูประเมินนักเรียน!AN12)</f>
        <v>3</v>
      </c>
      <c r="K12" s="171">
        <f>IF(ครูประเมินนักเรียน!AO12="","",ครูประเมินนักเรียน!AO12)</f>
        <v>3</v>
      </c>
      <c r="L12" s="171">
        <f>IF(ครูประเมินนักเรียน!AP12="","",ครูประเมินนักเรียน!AP12)</f>
        <v>3</v>
      </c>
      <c r="M12" s="171">
        <f>IF(ครูประเมินนักเรียน!AQ12="","",ครูประเมินนักเรียน!AQ12)</f>
        <v>2</v>
      </c>
      <c r="N12" s="171">
        <f>IF(ครูประเมินนักเรียน!AR12="","",ครูประเมินนักเรียน!AR12)</f>
        <v>2</v>
      </c>
      <c r="O12" s="171">
        <f>IF(ครูประเมินนักเรียน!AS12="","",ครูประเมินนักเรียน!AS12)</f>
        <v>2</v>
      </c>
      <c r="P12" s="172">
        <f t="shared" si="0"/>
        <v>31</v>
      </c>
      <c r="Q12" s="173">
        <f t="shared" si="3"/>
        <v>86.11</v>
      </c>
      <c r="R12" s="179">
        <f t="shared" si="1"/>
        <v>2</v>
      </c>
      <c r="S12" s="174" t="str">
        <f t="shared" si="2"/>
        <v>ดีมาก</v>
      </c>
      <c r="T12" s="176"/>
      <c r="U12" s="236">
        <f>IF(สมรรถนะ_1!K9="","",สมรรถนะ_1!K9)</f>
        <v>75</v>
      </c>
      <c r="V12" s="181" t="str">
        <f>IF(สมรรถนะ_1!L9="","",สมรรถนะ_1!L9)</f>
        <v xml:space="preserve"> -</v>
      </c>
      <c r="W12" s="236">
        <f>IF(สมรรถนะ_1!M9="","",สมรรถนะ_1!M9)</f>
        <v>100</v>
      </c>
      <c r="X12" s="235">
        <f>IF(สมรรถนะ_1!N9="","",สมรรถนะ_1!N9)</f>
        <v>2</v>
      </c>
      <c r="Y12" s="236" t="str">
        <f>IF(สมรรถนะ_1!O9="","",สมรรถนะ_1!O9)</f>
        <v>ดีมาก</v>
      </c>
      <c r="Z12" s="176"/>
    </row>
    <row r="13" spans="1:26" s="3" customFormat="1" ht="15.75" customHeight="1">
      <c r="A13" s="2">
        <v>4</v>
      </c>
      <c r="B13" s="38">
        <f>IF(นักเรียน!C9="","",นักเรียน!C9)</f>
        <v>5170</v>
      </c>
      <c r="C13" s="189" t="str">
        <f>IF(นักเรียน!D9="","",นักเรียน!D9)</f>
        <v>เด็กชายสิปปนนท์  เชิดรุ่งเรือง</v>
      </c>
      <c r="D13" s="171" t="str">
        <f>IF(ครูประเมินนักเรียน!AH13="","",ครูประเมินนักเรียน!AH13)</f>
        <v/>
      </c>
      <c r="E13" s="171" t="str">
        <f>IF(ครูประเมินนักเรียน!AI13="","",ครูประเมินนักเรียน!AI13)</f>
        <v/>
      </c>
      <c r="F13" s="171" t="str">
        <f>IF(ครูประเมินนักเรียน!AJ13="","",ครูประเมินนักเรียน!AJ13)</f>
        <v/>
      </c>
      <c r="G13" s="171" t="str">
        <f>IF(ครูประเมินนักเรียน!AK13="","",ครูประเมินนักเรียน!AK13)</f>
        <v/>
      </c>
      <c r="H13" s="171" t="str">
        <f>IF(ครูประเมินนักเรียน!AL13="","",ครูประเมินนักเรียน!AL13)</f>
        <v/>
      </c>
      <c r="I13" s="171" t="str">
        <f>IF(ครูประเมินนักเรียน!AM13="","",ครูประเมินนักเรียน!AM13)</f>
        <v/>
      </c>
      <c r="J13" s="171" t="str">
        <f>IF(ครูประเมินนักเรียน!AN13="","",ครูประเมินนักเรียน!AN13)</f>
        <v/>
      </c>
      <c r="K13" s="171" t="str">
        <f>IF(ครูประเมินนักเรียน!AO13="","",ครูประเมินนักเรียน!AO13)</f>
        <v/>
      </c>
      <c r="L13" s="171" t="str">
        <f>IF(ครูประเมินนักเรียน!AP13="","",ครูประเมินนักเรียน!AP13)</f>
        <v/>
      </c>
      <c r="M13" s="171" t="str">
        <f>IF(ครูประเมินนักเรียน!AQ13="","",ครูประเมินนักเรียน!AQ13)</f>
        <v/>
      </c>
      <c r="N13" s="171" t="str">
        <f>IF(ครูประเมินนักเรียน!AR13="","",ครูประเมินนักเรียน!AR13)</f>
        <v/>
      </c>
      <c r="O13" s="171" t="str">
        <f>IF(ครูประเมินนักเรียน!AS13="","",ครูประเมินนักเรียน!AS13)</f>
        <v/>
      </c>
      <c r="P13" s="172">
        <f t="shared" si="0"/>
        <v>0</v>
      </c>
      <c r="Q13" s="173">
        <f t="shared" si="3"/>
        <v>0</v>
      </c>
      <c r="R13" s="179">
        <f t="shared" si="1"/>
        <v>0</v>
      </c>
      <c r="S13" s="174" t="str">
        <f t="shared" si="2"/>
        <v>ปรับปรุง</v>
      </c>
      <c r="T13" s="176"/>
      <c r="U13" s="236" t="str">
        <f>IF(สมรรถนะ_1!K10="","",สมรรถนะ_1!K10)</f>
        <v/>
      </c>
      <c r="V13" s="181" t="str">
        <f>IF(สมรรถนะ_1!L10="","",สมรรถนะ_1!L10)</f>
        <v/>
      </c>
      <c r="W13" s="236" t="str">
        <f>IF(สมรรถนะ_1!M10="","",สมรรถนะ_1!M10)</f>
        <v/>
      </c>
      <c r="X13" s="235">
        <f>IF(สมรรถนะ_1!N10="","",สมรรถนะ_1!N10)</f>
        <v>3</v>
      </c>
      <c r="Y13" s="236" t="str">
        <f>IF(สมรรถนะ_1!O10="","",สมรรถนะ_1!O10)</f>
        <v/>
      </c>
      <c r="Z13" s="176"/>
    </row>
    <row r="14" spans="1:26" s="3" customFormat="1" ht="15.75" customHeight="1">
      <c r="A14" s="2">
        <v>5</v>
      </c>
      <c r="B14" s="38">
        <f>IF(นักเรียน!C10="","",นักเรียน!C10)</f>
        <v>5172</v>
      </c>
      <c r="C14" s="189" t="str">
        <f>IF(นักเรียน!D10="","",นักเรียน!D10)</f>
        <v>เด็กชายทักษิณ  สืบเพ็ง</v>
      </c>
      <c r="D14" s="171" t="str">
        <f>IF(ครูประเมินนักเรียน!AH14="","",ครูประเมินนักเรียน!AH14)</f>
        <v/>
      </c>
      <c r="E14" s="171" t="str">
        <f>IF(ครูประเมินนักเรียน!AI14="","",ครูประเมินนักเรียน!AI14)</f>
        <v/>
      </c>
      <c r="F14" s="171" t="str">
        <f>IF(ครูประเมินนักเรียน!AJ14="","",ครูประเมินนักเรียน!AJ14)</f>
        <v/>
      </c>
      <c r="G14" s="171" t="str">
        <f>IF(ครูประเมินนักเรียน!AK14="","",ครูประเมินนักเรียน!AK14)</f>
        <v/>
      </c>
      <c r="H14" s="171" t="str">
        <f>IF(ครูประเมินนักเรียน!AL14="","",ครูประเมินนักเรียน!AL14)</f>
        <v/>
      </c>
      <c r="I14" s="171" t="str">
        <f>IF(ครูประเมินนักเรียน!AM14="","",ครูประเมินนักเรียน!AM14)</f>
        <v/>
      </c>
      <c r="J14" s="171" t="str">
        <f>IF(ครูประเมินนักเรียน!AN14="","",ครูประเมินนักเรียน!AN14)</f>
        <v/>
      </c>
      <c r="K14" s="171" t="str">
        <f>IF(ครูประเมินนักเรียน!AO14="","",ครูประเมินนักเรียน!AO14)</f>
        <v/>
      </c>
      <c r="L14" s="171" t="str">
        <f>IF(ครูประเมินนักเรียน!AP14="","",ครูประเมินนักเรียน!AP14)</f>
        <v/>
      </c>
      <c r="M14" s="171" t="str">
        <f>IF(ครูประเมินนักเรียน!AQ14="","",ครูประเมินนักเรียน!AQ14)</f>
        <v/>
      </c>
      <c r="N14" s="171" t="str">
        <f>IF(ครูประเมินนักเรียน!AR14="","",ครูประเมินนักเรียน!AR14)</f>
        <v/>
      </c>
      <c r="O14" s="171" t="str">
        <f>IF(ครูประเมินนักเรียน!AS14="","",ครูประเมินนักเรียน!AS14)</f>
        <v/>
      </c>
      <c r="P14" s="172">
        <f t="shared" si="0"/>
        <v>0</v>
      </c>
      <c r="Q14" s="173">
        <f t="shared" si="3"/>
        <v>0</v>
      </c>
      <c r="R14" s="179">
        <f t="shared" si="1"/>
        <v>0</v>
      </c>
      <c r="S14" s="174" t="str">
        <f t="shared" si="2"/>
        <v>ปรับปรุง</v>
      </c>
      <c r="T14" s="176"/>
      <c r="U14" s="178"/>
      <c r="V14" s="178"/>
      <c r="W14" s="178"/>
      <c r="X14" s="178"/>
      <c r="Y14" s="178"/>
      <c r="Z14" s="176"/>
    </row>
    <row r="15" spans="1:26" s="3" customFormat="1" ht="15.75" customHeight="1">
      <c r="A15" s="2">
        <v>6</v>
      </c>
      <c r="B15" s="38">
        <f>IF(นักเรียน!C11="","",นักเรียน!C11)</f>
        <v>5194</v>
      </c>
      <c r="C15" s="189" t="str">
        <f>IF(นักเรียน!D11="","",นักเรียน!D11)</f>
        <v>เด็กชายพงศ์พิสุทธิ์  จินดา</v>
      </c>
      <c r="D15" s="171" t="str">
        <f>IF(ครูประเมินนักเรียน!AH15="","",ครูประเมินนักเรียน!AH15)</f>
        <v/>
      </c>
      <c r="E15" s="171" t="str">
        <f>IF(ครูประเมินนักเรียน!AI15="","",ครูประเมินนักเรียน!AI15)</f>
        <v/>
      </c>
      <c r="F15" s="171" t="str">
        <f>IF(ครูประเมินนักเรียน!AJ15="","",ครูประเมินนักเรียน!AJ15)</f>
        <v/>
      </c>
      <c r="G15" s="171" t="str">
        <f>IF(ครูประเมินนักเรียน!AK15="","",ครูประเมินนักเรียน!AK15)</f>
        <v/>
      </c>
      <c r="H15" s="171" t="str">
        <f>IF(ครูประเมินนักเรียน!AL15="","",ครูประเมินนักเรียน!AL15)</f>
        <v/>
      </c>
      <c r="I15" s="171" t="str">
        <f>IF(ครูประเมินนักเรียน!AM15="","",ครูประเมินนักเรียน!AM15)</f>
        <v/>
      </c>
      <c r="J15" s="171" t="str">
        <f>IF(ครูประเมินนักเรียน!AN15="","",ครูประเมินนักเรียน!AN15)</f>
        <v/>
      </c>
      <c r="K15" s="171" t="str">
        <f>IF(ครูประเมินนักเรียน!AO15="","",ครูประเมินนักเรียน!AO15)</f>
        <v/>
      </c>
      <c r="L15" s="171" t="str">
        <f>IF(ครูประเมินนักเรียน!AP15="","",ครูประเมินนักเรียน!AP15)</f>
        <v/>
      </c>
      <c r="M15" s="171" t="str">
        <f>IF(ครูประเมินนักเรียน!AQ15="","",ครูประเมินนักเรียน!AQ15)</f>
        <v/>
      </c>
      <c r="N15" s="171" t="str">
        <f>IF(ครูประเมินนักเรียน!AR15="","",ครูประเมินนักเรียน!AR15)</f>
        <v/>
      </c>
      <c r="O15" s="171" t="str">
        <f>IF(ครูประเมินนักเรียน!AS15="","",ครูประเมินนักเรียน!AS15)</f>
        <v/>
      </c>
      <c r="P15" s="172">
        <f t="shared" si="0"/>
        <v>0</v>
      </c>
      <c r="Q15" s="173">
        <f t="shared" si="3"/>
        <v>0</v>
      </c>
      <c r="R15" s="179">
        <f t="shared" si="1"/>
        <v>0</v>
      </c>
      <c r="S15" s="174" t="str">
        <f t="shared" si="2"/>
        <v>ปรับปรุง</v>
      </c>
      <c r="T15" s="176"/>
      <c r="U15" s="176"/>
      <c r="V15" s="176"/>
      <c r="W15" s="176"/>
      <c r="X15" s="176"/>
      <c r="Y15" s="176"/>
      <c r="Z15" s="176"/>
    </row>
    <row r="16" spans="1:26" s="3" customFormat="1" ht="15.75" customHeight="1">
      <c r="A16" s="2">
        <v>7</v>
      </c>
      <c r="B16" s="38">
        <f>IF(นักเรียน!C12="","",นักเรียน!C12)</f>
        <v>5599</v>
      </c>
      <c r="C16" s="189" t="str">
        <f>IF(นักเรียน!D12="","",นักเรียน!D12)</f>
        <v>เด็กชายอนุสรณ์  หาญสุด</v>
      </c>
      <c r="D16" s="171" t="str">
        <f>IF(ครูประเมินนักเรียน!AH16="","",ครูประเมินนักเรียน!AH16)</f>
        <v/>
      </c>
      <c r="E16" s="171" t="str">
        <f>IF(ครูประเมินนักเรียน!AI16="","",ครูประเมินนักเรียน!AI16)</f>
        <v/>
      </c>
      <c r="F16" s="171" t="str">
        <f>IF(ครูประเมินนักเรียน!AJ16="","",ครูประเมินนักเรียน!AJ16)</f>
        <v/>
      </c>
      <c r="G16" s="171" t="str">
        <f>IF(ครูประเมินนักเรียน!AK16="","",ครูประเมินนักเรียน!AK16)</f>
        <v/>
      </c>
      <c r="H16" s="171" t="str">
        <f>IF(ครูประเมินนักเรียน!AL16="","",ครูประเมินนักเรียน!AL16)</f>
        <v/>
      </c>
      <c r="I16" s="171" t="str">
        <f>IF(ครูประเมินนักเรียน!AM16="","",ครูประเมินนักเรียน!AM16)</f>
        <v/>
      </c>
      <c r="J16" s="171" t="str">
        <f>IF(ครูประเมินนักเรียน!AN16="","",ครูประเมินนักเรียน!AN16)</f>
        <v/>
      </c>
      <c r="K16" s="171" t="str">
        <f>IF(ครูประเมินนักเรียน!AO16="","",ครูประเมินนักเรียน!AO16)</f>
        <v/>
      </c>
      <c r="L16" s="171" t="str">
        <f>IF(ครูประเมินนักเรียน!AP16="","",ครูประเมินนักเรียน!AP16)</f>
        <v/>
      </c>
      <c r="M16" s="171" t="str">
        <f>IF(ครูประเมินนักเรียน!AQ16="","",ครูประเมินนักเรียน!AQ16)</f>
        <v/>
      </c>
      <c r="N16" s="171" t="str">
        <f>IF(ครูประเมินนักเรียน!AR16="","",ครูประเมินนักเรียน!AR16)</f>
        <v/>
      </c>
      <c r="O16" s="171" t="str">
        <f>IF(ครูประเมินนักเรียน!AS16="","",ครูประเมินนักเรียน!AS16)</f>
        <v/>
      </c>
      <c r="P16" s="172">
        <f t="shared" si="0"/>
        <v>0</v>
      </c>
      <c r="Q16" s="173">
        <f t="shared" si="3"/>
        <v>0</v>
      </c>
      <c r="R16" s="179">
        <f t="shared" si="1"/>
        <v>0</v>
      </c>
      <c r="S16" s="174" t="str">
        <f t="shared" si="2"/>
        <v>ปรับปรุง</v>
      </c>
      <c r="T16" s="176"/>
      <c r="U16" s="176"/>
      <c r="V16" s="176"/>
      <c r="W16" s="176"/>
      <c r="X16" s="176"/>
      <c r="Y16" s="176"/>
      <c r="Z16" s="176"/>
    </row>
    <row r="17" spans="1:26" s="3" customFormat="1" ht="15.75" customHeight="1">
      <c r="A17" s="2">
        <v>8</v>
      </c>
      <c r="B17" s="38">
        <f>IF(นักเรียน!C13="","",นักเรียน!C13)</f>
        <v>5600</v>
      </c>
      <c r="C17" s="189" t="str">
        <f>IF(นักเรียน!D13="","",นักเรียน!D13)</f>
        <v>เด็กชายอนุศักดิ์  หาญสุด</v>
      </c>
      <c r="D17" s="171" t="str">
        <f>IF(ครูประเมินนักเรียน!AH17="","",ครูประเมินนักเรียน!AH17)</f>
        <v/>
      </c>
      <c r="E17" s="171" t="str">
        <f>IF(ครูประเมินนักเรียน!AI17="","",ครูประเมินนักเรียน!AI17)</f>
        <v/>
      </c>
      <c r="F17" s="171" t="str">
        <f>IF(ครูประเมินนักเรียน!AJ17="","",ครูประเมินนักเรียน!AJ17)</f>
        <v/>
      </c>
      <c r="G17" s="171" t="str">
        <f>IF(ครูประเมินนักเรียน!AK17="","",ครูประเมินนักเรียน!AK17)</f>
        <v/>
      </c>
      <c r="H17" s="171" t="str">
        <f>IF(ครูประเมินนักเรียน!AL17="","",ครูประเมินนักเรียน!AL17)</f>
        <v/>
      </c>
      <c r="I17" s="171" t="str">
        <f>IF(ครูประเมินนักเรียน!AM17="","",ครูประเมินนักเรียน!AM17)</f>
        <v/>
      </c>
      <c r="J17" s="171" t="str">
        <f>IF(ครูประเมินนักเรียน!AN17="","",ครูประเมินนักเรียน!AN17)</f>
        <v/>
      </c>
      <c r="K17" s="171" t="str">
        <f>IF(ครูประเมินนักเรียน!AO17="","",ครูประเมินนักเรียน!AO17)</f>
        <v/>
      </c>
      <c r="L17" s="171" t="str">
        <f>IF(ครูประเมินนักเรียน!AP17="","",ครูประเมินนักเรียน!AP17)</f>
        <v/>
      </c>
      <c r="M17" s="171" t="str">
        <f>IF(ครูประเมินนักเรียน!AQ17="","",ครูประเมินนักเรียน!AQ17)</f>
        <v/>
      </c>
      <c r="N17" s="171" t="str">
        <f>IF(ครูประเมินนักเรียน!AR17="","",ครูประเมินนักเรียน!AR17)</f>
        <v/>
      </c>
      <c r="O17" s="171" t="str">
        <f>IF(ครูประเมินนักเรียน!AS17="","",ครูประเมินนักเรียน!AS17)</f>
        <v/>
      </c>
      <c r="P17" s="172">
        <f t="shared" si="0"/>
        <v>0</v>
      </c>
      <c r="Q17" s="173">
        <f t="shared" si="3"/>
        <v>0</v>
      </c>
      <c r="R17" s="179">
        <f t="shared" si="1"/>
        <v>0</v>
      </c>
      <c r="S17" s="174" t="str">
        <f t="shared" si="2"/>
        <v>ปรับปรุง</v>
      </c>
      <c r="T17" s="176"/>
      <c r="U17" s="176"/>
      <c r="V17" s="176"/>
      <c r="W17" s="176"/>
      <c r="X17" s="176"/>
      <c r="Y17" s="176"/>
      <c r="Z17" s="176"/>
    </row>
    <row r="18" spans="1:26" s="3" customFormat="1" ht="15.75" customHeight="1">
      <c r="A18" s="2">
        <v>9</v>
      </c>
      <c r="B18" s="38">
        <f>IF(นักเรียน!C14="","",นักเรียน!C14)</f>
        <v>5174</v>
      </c>
      <c r="C18" s="189" t="str">
        <f>IF(นักเรียน!D14="","",นักเรียน!D14)</f>
        <v>เด็กหญิงกาญจนา  ตรีเมฆ</v>
      </c>
      <c r="D18" s="171" t="str">
        <f>IF(ครูประเมินนักเรียน!AH18="","",ครูประเมินนักเรียน!AH18)</f>
        <v/>
      </c>
      <c r="E18" s="171" t="str">
        <f>IF(ครูประเมินนักเรียน!AI18="","",ครูประเมินนักเรียน!AI18)</f>
        <v/>
      </c>
      <c r="F18" s="171" t="str">
        <f>IF(ครูประเมินนักเรียน!AJ18="","",ครูประเมินนักเรียน!AJ18)</f>
        <v/>
      </c>
      <c r="G18" s="171" t="str">
        <f>IF(ครูประเมินนักเรียน!AK18="","",ครูประเมินนักเรียน!AK18)</f>
        <v/>
      </c>
      <c r="H18" s="171" t="str">
        <f>IF(ครูประเมินนักเรียน!AL18="","",ครูประเมินนักเรียน!AL18)</f>
        <v/>
      </c>
      <c r="I18" s="171" t="str">
        <f>IF(ครูประเมินนักเรียน!AM18="","",ครูประเมินนักเรียน!AM18)</f>
        <v/>
      </c>
      <c r="J18" s="171" t="str">
        <f>IF(ครูประเมินนักเรียน!AN18="","",ครูประเมินนักเรียน!AN18)</f>
        <v/>
      </c>
      <c r="K18" s="171" t="str">
        <f>IF(ครูประเมินนักเรียน!AO18="","",ครูประเมินนักเรียน!AO18)</f>
        <v/>
      </c>
      <c r="L18" s="171" t="str">
        <f>IF(ครูประเมินนักเรียน!AP18="","",ครูประเมินนักเรียน!AP18)</f>
        <v/>
      </c>
      <c r="M18" s="171" t="str">
        <f>IF(ครูประเมินนักเรียน!AQ18="","",ครูประเมินนักเรียน!AQ18)</f>
        <v/>
      </c>
      <c r="N18" s="171" t="str">
        <f>IF(ครูประเมินนักเรียน!AR18="","",ครูประเมินนักเรียน!AR18)</f>
        <v/>
      </c>
      <c r="O18" s="171" t="str">
        <f>IF(ครูประเมินนักเรียน!AS18="","",ครูประเมินนักเรียน!AS18)</f>
        <v/>
      </c>
      <c r="P18" s="172">
        <f t="shared" si="0"/>
        <v>0</v>
      </c>
      <c r="Q18" s="173">
        <f t="shared" si="3"/>
        <v>0</v>
      </c>
      <c r="R18" s="179">
        <f t="shared" si="1"/>
        <v>0</v>
      </c>
      <c r="S18" s="174" t="str">
        <f t="shared" si="2"/>
        <v>ปรับปรุง</v>
      </c>
      <c r="T18" s="176"/>
      <c r="U18" s="176"/>
      <c r="V18" s="176"/>
      <c r="W18" s="176"/>
      <c r="X18" s="176"/>
      <c r="Y18" s="176"/>
      <c r="Z18" s="176"/>
    </row>
    <row r="19" spans="1:26" s="3" customFormat="1" ht="15.75" customHeight="1">
      <c r="A19" s="2">
        <v>10</v>
      </c>
      <c r="B19" s="38">
        <f>IF(นักเรียน!C15="","",นักเรียน!C15)</f>
        <v>5178</v>
      </c>
      <c r="C19" s="189" t="str">
        <f>IF(นักเรียน!D15="","",นักเรียน!D15)</f>
        <v>เด็กหญิงศิริรัตน์  เรศร์คงธนวัฒน์</v>
      </c>
      <c r="D19" s="171" t="str">
        <f>IF(ครูประเมินนักเรียน!AH19="","",ครูประเมินนักเรียน!AH19)</f>
        <v/>
      </c>
      <c r="E19" s="171" t="str">
        <f>IF(ครูประเมินนักเรียน!AI19="","",ครูประเมินนักเรียน!AI19)</f>
        <v/>
      </c>
      <c r="F19" s="171" t="str">
        <f>IF(ครูประเมินนักเรียน!AJ19="","",ครูประเมินนักเรียน!AJ19)</f>
        <v/>
      </c>
      <c r="G19" s="171" t="str">
        <f>IF(ครูประเมินนักเรียน!AK19="","",ครูประเมินนักเรียน!AK19)</f>
        <v/>
      </c>
      <c r="H19" s="171" t="str">
        <f>IF(ครูประเมินนักเรียน!AL19="","",ครูประเมินนักเรียน!AL19)</f>
        <v/>
      </c>
      <c r="I19" s="171" t="str">
        <f>IF(ครูประเมินนักเรียน!AM19="","",ครูประเมินนักเรียน!AM19)</f>
        <v/>
      </c>
      <c r="J19" s="171" t="str">
        <f>IF(ครูประเมินนักเรียน!AN19="","",ครูประเมินนักเรียน!AN19)</f>
        <v/>
      </c>
      <c r="K19" s="171" t="str">
        <f>IF(ครูประเมินนักเรียน!AO19="","",ครูประเมินนักเรียน!AO19)</f>
        <v/>
      </c>
      <c r="L19" s="171" t="str">
        <f>IF(ครูประเมินนักเรียน!AP19="","",ครูประเมินนักเรียน!AP19)</f>
        <v/>
      </c>
      <c r="M19" s="171" t="str">
        <f>IF(ครูประเมินนักเรียน!AQ19="","",ครูประเมินนักเรียน!AQ19)</f>
        <v/>
      </c>
      <c r="N19" s="171" t="str">
        <f>IF(ครูประเมินนักเรียน!AR19="","",ครูประเมินนักเรียน!AR19)</f>
        <v/>
      </c>
      <c r="O19" s="171" t="str">
        <f>IF(ครูประเมินนักเรียน!AS19="","",ครูประเมินนักเรียน!AS19)</f>
        <v/>
      </c>
      <c r="P19" s="172">
        <f t="shared" si="0"/>
        <v>0</v>
      </c>
      <c r="Q19" s="173">
        <f t="shared" si="3"/>
        <v>0</v>
      </c>
      <c r="R19" s="179">
        <f t="shared" si="1"/>
        <v>0</v>
      </c>
      <c r="S19" s="174" t="str">
        <f t="shared" si="2"/>
        <v>ปรับปรุง</v>
      </c>
      <c r="T19" s="176"/>
      <c r="U19" s="176"/>
      <c r="V19" s="176"/>
      <c r="W19" s="176"/>
      <c r="X19" s="176"/>
      <c r="Y19" s="176"/>
      <c r="Z19" s="176"/>
    </row>
    <row r="20" spans="1:26" s="3" customFormat="1" ht="15.75" customHeight="1">
      <c r="A20" s="2">
        <v>11</v>
      </c>
      <c r="B20" s="38">
        <f>IF(นักเรียน!C16="","",นักเรียน!C16)</f>
        <v>5179</v>
      </c>
      <c r="C20" s="189" t="str">
        <f>IF(นักเรียน!D16="","",นักเรียน!D16)</f>
        <v>เด็กหญิงวัชรี  เรือนเพชร</v>
      </c>
      <c r="D20" s="171" t="str">
        <f>IF(ครูประเมินนักเรียน!AH20="","",ครูประเมินนักเรียน!AH20)</f>
        <v/>
      </c>
      <c r="E20" s="171" t="str">
        <f>IF(ครูประเมินนักเรียน!AI20="","",ครูประเมินนักเรียน!AI20)</f>
        <v/>
      </c>
      <c r="F20" s="171" t="str">
        <f>IF(ครูประเมินนักเรียน!AJ20="","",ครูประเมินนักเรียน!AJ20)</f>
        <v/>
      </c>
      <c r="G20" s="171" t="str">
        <f>IF(ครูประเมินนักเรียน!AK20="","",ครูประเมินนักเรียน!AK20)</f>
        <v/>
      </c>
      <c r="H20" s="171" t="str">
        <f>IF(ครูประเมินนักเรียน!AL20="","",ครูประเมินนักเรียน!AL20)</f>
        <v/>
      </c>
      <c r="I20" s="171" t="str">
        <f>IF(ครูประเมินนักเรียน!AM20="","",ครูประเมินนักเรียน!AM20)</f>
        <v/>
      </c>
      <c r="J20" s="171" t="str">
        <f>IF(ครูประเมินนักเรียน!AN20="","",ครูประเมินนักเรียน!AN20)</f>
        <v/>
      </c>
      <c r="K20" s="171" t="str">
        <f>IF(ครูประเมินนักเรียน!AO20="","",ครูประเมินนักเรียน!AO20)</f>
        <v/>
      </c>
      <c r="L20" s="171" t="str">
        <f>IF(ครูประเมินนักเรียน!AP20="","",ครูประเมินนักเรียน!AP20)</f>
        <v/>
      </c>
      <c r="M20" s="171" t="str">
        <f>IF(ครูประเมินนักเรียน!AQ20="","",ครูประเมินนักเรียน!AQ20)</f>
        <v/>
      </c>
      <c r="N20" s="171" t="str">
        <f>IF(ครูประเมินนักเรียน!AR20="","",ครูประเมินนักเรียน!AR20)</f>
        <v/>
      </c>
      <c r="O20" s="171" t="str">
        <f>IF(ครูประเมินนักเรียน!AS20="","",ครูประเมินนักเรียน!AS20)</f>
        <v/>
      </c>
      <c r="P20" s="172">
        <f t="shared" si="0"/>
        <v>0</v>
      </c>
      <c r="Q20" s="173">
        <f t="shared" si="3"/>
        <v>0</v>
      </c>
      <c r="R20" s="179">
        <f t="shared" si="1"/>
        <v>0</v>
      </c>
      <c r="S20" s="174" t="str">
        <f t="shared" si="2"/>
        <v>ปรับปรุง</v>
      </c>
      <c r="T20" s="176"/>
      <c r="U20" s="176"/>
      <c r="V20" s="176"/>
      <c r="W20" s="176"/>
      <c r="X20" s="176"/>
      <c r="Y20" s="176"/>
      <c r="Z20" s="176"/>
    </row>
    <row r="21" spans="1:26" s="3" customFormat="1" ht="15.75" customHeight="1">
      <c r="A21" s="2">
        <v>12</v>
      </c>
      <c r="B21" s="38">
        <f>IF(นักเรียน!C17="","",นักเรียน!C17)</f>
        <v>5183</v>
      </c>
      <c r="C21" s="189" t="str">
        <f>IF(นักเรียน!D17="","",นักเรียน!D17)</f>
        <v>เด็กหญิงพัชรา  สนธิรักษ์</v>
      </c>
      <c r="D21" s="171" t="str">
        <f>IF(ครูประเมินนักเรียน!AH21="","",ครูประเมินนักเรียน!AH21)</f>
        <v/>
      </c>
      <c r="E21" s="171" t="str">
        <f>IF(ครูประเมินนักเรียน!AI21="","",ครูประเมินนักเรียน!AI21)</f>
        <v/>
      </c>
      <c r="F21" s="171" t="str">
        <f>IF(ครูประเมินนักเรียน!AJ21="","",ครูประเมินนักเรียน!AJ21)</f>
        <v/>
      </c>
      <c r="G21" s="171" t="str">
        <f>IF(ครูประเมินนักเรียน!AK21="","",ครูประเมินนักเรียน!AK21)</f>
        <v/>
      </c>
      <c r="H21" s="171" t="str">
        <f>IF(ครูประเมินนักเรียน!AL21="","",ครูประเมินนักเรียน!AL21)</f>
        <v/>
      </c>
      <c r="I21" s="171" t="str">
        <f>IF(ครูประเมินนักเรียน!AM21="","",ครูประเมินนักเรียน!AM21)</f>
        <v/>
      </c>
      <c r="J21" s="171" t="str">
        <f>IF(ครูประเมินนักเรียน!AN21="","",ครูประเมินนักเรียน!AN21)</f>
        <v/>
      </c>
      <c r="K21" s="171" t="str">
        <f>IF(ครูประเมินนักเรียน!AO21="","",ครูประเมินนักเรียน!AO21)</f>
        <v/>
      </c>
      <c r="L21" s="171" t="str">
        <f>IF(ครูประเมินนักเรียน!AP21="","",ครูประเมินนักเรียน!AP21)</f>
        <v/>
      </c>
      <c r="M21" s="171" t="str">
        <f>IF(ครูประเมินนักเรียน!AQ21="","",ครูประเมินนักเรียน!AQ21)</f>
        <v/>
      </c>
      <c r="N21" s="171" t="str">
        <f>IF(ครูประเมินนักเรียน!AR21="","",ครูประเมินนักเรียน!AR21)</f>
        <v/>
      </c>
      <c r="O21" s="171" t="str">
        <f>IF(ครูประเมินนักเรียน!AS21="","",ครูประเมินนักเรียน!AS21)</f>
        <v/>
      </c>
      <c r="P21" s="172">
        <f t="shared" si="0"/>
        <v>0</v>
      </c>
      <c r="Q21" s="173">
        <f t="shared" si="3"/>
        <v>0</v>
      </c>
      <c r="R21" s="179">
        <f t="shared" si="1"/>
        <v>0</v>
      </c>
      <c r="S21" s="174" t="str">
        <f t="shared" si="2"/>
        <v>ปรับปรุง</v>
      </c>
      <c r="T21" s="176"/>
      <c r="U21" s="176"/>
      <c r="V21" s="176"/>
      <c r="W21" s="176"/>
      <c r="X21" s="176"/>
      <c r="Y21" s="176"/>
      <c r="Z21" s="176"/>
    </row>
    <row r="22" spans="1:26" s="3" customFormat="1" ht="15.75" customHeight="1">
      <c r="A22" s="2">
        <v>13</v>
      </c>
      <c r="B22" s="38">
        <f>IF(นักเรียน!C18="","",นักเรียน!C18)</f>
        <v>5185</v>
      </c>
      <c r="C22" s="189" t="str">
        <f>IF(นักเรียน!D18="","",นักเรียน!D18)</f>
        <v>เด็กหญิงกรรณิการ์  ต่างครบุรี</v>
      </c>
      <c r="D22" s="171" t="str">
        <f>IF(ครูประเมินนักเรียน!AH22="","",ครูประเมินนักเรียน!AH22)</f>
        <v/>
      </c>
      <c r="E22" s="171" t="str">
        <f>IF(ครูประเมินนักเรียน!AI22="","",ครูประเมินนักเรียน!AI22)</f>
        <v/>
      </c>
      <c r="F22" s="171" t="str">
        <f>IF(ครูประเมินนักเรียน!AJ22="","",ครูประเมินนักเรียน!AJ22)</f>
        <v/>
      </c>
      <c r="G22" s="171" t="str">
        <f>IF(ครูประเมินนักเรียน!AK22="","",ครูประเมินนักเรียน!AK22)</f>
        <v/>
      </c>
      <c r="H22" s="171" t="str">
        <f>IF(ครูประเมินนักเรียน!AL22="","",ครูประเมินนักเรียน!AL22)</f>
        <v/>
      </c>
      <c r="I22" s="171" t="str">
        <f>IF(ครูประเมินนักเรียน!AM22="","",ครูประเมินนักเรียน!AM22)</f>
        <v/>
      </c>
      <c r="J22" s="171" t="str">
        <f>IF(ครูประเมินนักเรียน!AN22="","",ครูประเมินนักเรียน!AN22)</f>
        <v/>
      </c>
      <c r="K22" s="171" t="str">
        <f>IF(ครูประเมินนักเรียน!AO22="","",ครูประเมินนักเรียน!AO22)</f>
        <v/>
      </c>
      <c r="L22" s="171" t="str">
        <f>IF(ครูประเมินนักเรียน!AP22="","",ครูประเมินนักเรียน!AP22)</f>
        <v/>
      </c>
      <c r="M22" s="171" t="str">
        <f>IF(ครูประเมินนักเรียน!AQ22="","",ครูประเมินนักเรียน!AQ22)</f>
        <v/>
      </c>
      <c r="N22" s="171" t="str">
        <f>IF(ครูประเมินนักเรียน!AR22="","",ครูประเมินนักเรียน!AR22)</f>
        <v/>
      </c>
      <c r="O22" s="171" t="str">
        <f>IF(ครูประเมินนักเรียน!AS22="","",ครูประเมินนักเรียน!AS22)</f>
        <v/>
      </c>
      <c r="P22" s="172">
        <f t="shared" si="0"/>
        <v>0</v>
      </c>
      <c r="Q22" s="173">
        <f t="shared" si="3"/>
        <v>0</v>
      </c>
      <c r="R22" s="179">
        <f t="shared" si="1"/>
        <v>0</v>
      </c>
      <c r="S22" s="174" t="str">
        <f t="shared" si="2"/>
        <v>ปรับปรุง</v>
      </c>
      <c r="T22" s="176"/>
      <c r="U22" s="176"/>
      <c r="V22" s="176"/>
      <c r="W22" s="176"/>
      <c r="X22" s="176"/>
      <c r="Y22" s="176"/>
      <c r="Z22" s="176"/>
    </row>
    <row r="23" spans="1:26" s="3" customFormat="1" ht="15.75" customHeight="1">
      <c r="A23" s="2">
        <v>14</v>
      </c>
      <c r="B23" s="38">
        <f>IF(นักเรียน!C19="","",นักเรียน!C19)</f>
        <v>5279</v>
      </c>
      <c r="C23" s="189" t="str">
        <f>IF(นักเรียน!D19="","",นักเรียน!D19)</f>
        <v>เด็กหญิงจิราภรณ์  กลิ่นนางรอง</v>
      </c>
      <c r="D23" s="171" t="str">
        <f>IF(ครูประเมินนักเรียน!AH23="","",ครูประเมินนักเรียน!AH23)</f>
        <v/>
      </c>
      <c r="E23" s="171" t="str">
        <f>IF(ครูประเมินนักเรียน!AI23="","",ครูประเมินนักเรียน!AI23)</f>
        <v/>
      </c>
      <c r="F23" s="171" t="str">
        <f>IF(ครูประเมินนักเรียน!AJ23="","",ครูประเมินนักเรียน!AJ23)</f>
        <v/>
      </c>
      <c r="G23" s="171" t="str">
        <f>IF(ครูประเมินนักเรียน!AK23="","",ครูประเมินนักเรียน!AK23)</f>
        <v/>
      </c>
      <c r="H23" s="171" t="str">
        <f>IF(ครูประเมินนักเรียน!AL23="","",ครูประเมินนักเรียน!AL23)</f>
        <v/>
      </c>
      <c r="I23" s="171" t="str">
        <f>IF(ครูประเมินนักเรียน!AM23="","",ครูประเมินนักเรียน!AM23)</f>
        <v/>
      </c>
      <c r="J23" s="171" t="str">
        <f>IF(ครูประเมินนักเรียน!AN23="","",ครูประเมินนักเรียน!AN23)</f>
        <v/>
      </c>
      <c r="K23" s="171" t="str">
        <f>IF(ครูประเมินนักเรียน!AO23="","",ครูประเมินนักเรียน!AO23)</f>
        <v/>
      </c>
      <c r="L23" s="171" t="str">
        <f>IF(ครูประเมินนักเรียน!AP23="","",ครูประเมินนักเรียน!AP23)</f>
        <v/>
      </c>
      <c r="M23" s="171" t="str">
        <f>IF(ครูประเมินนักเรียน!AQ23="","",ครูประเมินนักเรียน!AQ23)</f>
        <v/>
      </c>
      <c r="N23" s="171" t="str">
        <f>IF(ครูประเมินนักเรียน!AR23="","",ครูประเมินนักเรียน!AR23)</f>
        <v/>
      </c>
      <c r="O23" s="171" t="str">
        <f>IF(ครูประเมินนักเรียน!AS23="","",ครูประเมินนักเรียน!AS23)</f>
        <v/>
      </c>
      <c r="P23" s="172">
        <f t="shared" si="0"/>
        <v>0</v>
      </c>
      <c r="Q23" s="173">
        <f t="shared" si="3"/>
        <v>0</v>
      </c>
      <c r="R23" s="179">
        <f t="shared" si="1"/>
        <v>0</v>
      </c>
      <c r="S23" s="174" t="str">
        <f t="shared" si="2"/>
        <v>ปรับปรุง</v>
      </c>
      <c r="T23" s="176"/>
      <c r="U23" s="176"/>
      <c r="V23" s="176"/>
      <c r="W23" s="176"/>
      <c r="X23" s="176"/>
      <c r="Y23" s="176"/>
      <c r="Z23" s="176"/>
    </row>
    <row r="24" spans="1:26" s="3" customFormat="1" ht="15.75" customHeight="1">
      <c r="A24" s="2">
        <v>15</v>
      </c>
      <c r="B24" s="38">
        <f>IF(นักเรียน!C20="","",นักเรียน!C20)</f>
        <v>5427</v>
      </c>
      <c r="C24" s="189" t="str">
        <f>IF(นักเรียน!D20="","",นักเรียน!D20)</f>
        <v>เด็กหญิงเบญจรัตน์  รอดนางรอง</v>
      </c>
      <c r="D24" s="171" t="str">
        <f>IF(ครูประเมินนักเรียน!AH24="","",ครูประเมินนักเรียน!AH24)</f>
        <v/>
      </c>
      <c r="E24" s="171" t="str">
        <f>IF(ครูประเมินนักเรียน!AI24="","",ครูประเมินนักเรียน!AI24)</f>
        <v/>
      </c>
      <c r="F24" s="171" t="str">
        <f>IF(ครูประเมินนักเรียน!AJ24="","",ครูประเมินนักเรียน!AJ24)</f>
        <v/>
      </c>
      <c r="G24" s="171" t="str">
        <f>IF(ครูประเมินนักเรียน!AK24="","",ครูประเมินนักเรียน!AK24)</f>
        <v/>
      </c>
      <c r="H24" s="171" t="str">
        <f>IF(ครูประเมินนักเรียน!AL24="","",ครูประเมินนักเรียน!AL24)</f>
        <v/>
      </c>
      <c r="I24" s="171" t="str">
        <f>IF(ครูประเมินนักเรียน!AM24="","",ครูประเมินนักเรียน!AM24)</f>
        <v/>
      </c>
      <c r="J24" s="171" t="str">
        <f>IF(ครูประเมินนักเรียน!AN24="","",ครูประเมินนักเรียน!AN24)</f>
        <v/>
      </c>
      <c r="K24" s="171" t="str">
        <f>IF(ครูประเมินนักเรียน!AO24="","",ครูประเมินนักเรียน!AO24)</f>
        <v/>
      </c>
      <c r="L24" s="171" t="str">
        <f>IF(ครูประเมินนักเรียน!AP24="","",ครูประเมินนักเรียน!AP24)</f>
        <v/>
      </c>
      <c r="M24" s="171" t="str">
        <f>IF(ครูประเมินนักเรียน!AQ24="","",ครูประเมินนักเรียน!AQ24)</f>
        <v/>
      </c>
      <c r="N24" s="171" t="str">
        <f>IF(ครูประเมินนักเรียน!AR24="","",ครูประเมินนักเรียน!AR24)</f>
        <v/>
      </c>
      <c r="O24" s="171" t="str">
        <f>IF(ครูประเมินนักเรียน!AS24="","",ครูประเมินนักเรียน!AS24)</f>
        <v/>
      </c>
      <c r="P24" s="172">
        <f t="shared" si="0"/>
        <v>0</v>
      </c>
      <c r="Q24" s="173">
        <f t="shared" si="3"/>
        <v>0</v>
      </c>
      <c r="R24" s="179">
        <f t="shared" si="1"/>
        <v>0</v>
      </c>
      <c r="S24" s="174" t="str">
        <f t="shared" si="2"/>
        <v>ปรับปรุง</v>
      </c>
      <c r="T24" s="176"/>
      <c r="U24" s="176"/>
      <c r="V24" s="176"/>
      <c r="W24" s="176"/>
      <c r="X24" s="176"/>
      <c r="Y24" s="176"/>
      <c r="Z24" s="176"/>
    </row>
    <row r="25" spans="1:26" s="3" customFormat="1" ht="15.75" customHeight="1">
      <c r="A25" s="2">
        <v>16</v>
      </c>
      <c r="B25" s="38">
        <f>IF(นักเรียน!C21="","",นักเรียน!C21)</f>
        <v>5592</v>
      </c>
      <c r="C25" s="189" t="str">
        <f>IF(นักเรียน!D21="","",นักเรียน!D21)</f>
        <v>เด็กหญิงดวงนภา  เรียบกระโทก</v>
      </c>
      <c r="D25" s="171" t="str">
        <f>IF(ครูประเมินนักเรียน!AH25="","",ครูประเมินนักเรียน!AH25)</f>
        <v/>
      </c>
      <c r="E25" s="171" t="str">
        <f>IF(ครูประเมินนักเรียน!AI25="","",ครูประเมินนักเรียน!AI25)</f>
        <v/>
      </c>
      <c r="F25" s="171" t="str">
        <f>IF(ครูประเมินนักเรียน!AJ25="","",ครูประเมินนักเรียน!AJ25)</f>
        <v/>
      </c>
      <c r="G25" s="171" t="str">
        <f>IF(ครูประเมินนักเรียน!AK25="","",ครูประเมินนักเรียน!AK25)</f>
        <v/>
      </c>
      <c r="H25" s="171" t="str">
        <f>IF(ครูประเมินนักเรียน!AL25="","",ครูประเมินนักเรียน!AL25)</f>
        <v/>
      </c>
      <c r="I25" s="171" t="str">
        <f>IF(ครูประเมินนักเรียน!AM25="","",ครูประเมินนักเรียน!AM25)</f>
        <v/>
      </c>
      <c r="J25" s="171" t="str">
        <f>IF(ครูประเมินนักเรียน!AN25="","",ครูประเมินนักเรียน!AN25)</f>
        <v/>
      </c>
      <c r="K25" s="171" t="str">
        <f>IF(ครูประเมินนักเรียน!AO25="","",ครูประเมินนักเรียน!AO25)</f>
        <v/>
      </c>
      <c r="L25" s="171" t="str">
        <f>IF(ครูประเมินนักเรียน!AP25="","",ครูประเมินนักเรียน!AP25)</f>
        <v/>
      </c>
      <c r="M25" s="171" t="str">
        <f>IF(ครูประเมินนักเรียน!AQ25="","",ครูประเมินนักเรียน!AQ25)</f>
        <v/>
      </c>
      <c r="N25" s="171" t="str">
        <f>IF(ครูประเมินนักเรียน!AR25="","",ครูประเมินนักเรียน!AR25)</f>
        <v/>
      </c>
      <c r="O25" s="171" t="str">
        <f>IF(ครูประเมินนักเรียน!AS25="","",ครูประเมินนักเรียน!AS25)</f>
        <v/>
      </c>
      <c r="P25" s="172">
        <f t="shared" si="0"/>
        <v>0</v>
      </c>
      <c r="Q25" s="173">
        <f t="shared" si="3"/>
        <v>0</v>
      </c>
      <c r="R25" s="179">
        <f t="shared" si="1"/>
        <v>0</v>
      </c>
      <c r="S25" s="174" t="str">
        <f t="shared" si="2"/>
        <v>ปรับปรุง</v>
      </c>
      <c r="T25" s="176"/>
      <c r="U25" s="176"/>
      <c r="V25" s="176"/>
      <c r="W25" s="176"/>
      <c r="X25" s="176"/>
      <c r="Y25" s="176"/>
      <c r="Z25" s="176"/>
    </row>
    <row r="26" spans="1:26" s="3" customFormat="1" ht="15.75" customHeight="1">
      <c r="A26" s="2">
        <v>17</v>
      </c>
      <c r="B26" s="38">
        <f>IF(นักเรียน!C22="","",นักเรียน!C22)</f>
        <v>5594</v>
      </c>
      <c r="C26" s="189" t="str">
        <f>IF(นักเรียน!D22="","",นักเรียน!D22)</f>
        <v>เด็กหญิงสุณิสา  กันผักแว่น</v>
      </c>
      <c r="D26" s="171" t="str">
        <f>IF(ครูประเมินนักเรียน!AH26="","",ครูประเมินนักเรียน!AH26)</f>
        <v/>
      </c>
      <c r="E26" s="171" t="str">
        <f>IF(ครูประเมินนักเรียน!AI26="","",ครูประเมินนักเรียน!AI26)</f>
        <v/>
      </c>
      <c r="F26" s="171" t="str">
        <f>IF(ครูประเมินนักเรียน!AJ26="","",ครูประเมินนักเรียน!AJ26)</f>
        <v/>
      </c>
      <c r="G26" s="171" t="str">
        <f>IF(ครูประเมินนักเรียน!AK26="","",ครูประเมินนักเรียน!AK26)</f>
        <v/>
      </c>
      <c r="H26" s="171" t="str">
        <f>IF(ครูประเมินนักเรียน!AL26="","",ครูประเมินนักเรียน!AL26)</f>
        <v/>
      </c>
      <c r="I26" s="171" t="str">
        <f>IF(ครูประเมินนักเรียน!AM26="","",ครูประเมินนักเรียน!AM26)</f>
        <v/>
      </c>
      <c r="J26" s="171" t="str">
        <f>IF(ครูประเมินนักเรียน!AN26="","",ครูประเมินนักเรียน!AN26)</f>
        <v/>
      </c>
      <c r="K26" s="171" t="str">
        <f>IF(ครูประเมินนักเรียน!AO26="","",ครูประเมินนักเรียน!AO26)</f>
        <v/>
      </c>
      <c r="L26" s="171" t="str">
        <f>IF(ครูประเมินนักเรียน!AP26="","",ครูประเมินนักเรียน!AP26)</f>
        <v/>
      </c>
      <c r="M26" s="171" t="str">
        <f>IF(ครูประเมินนักเรียน!AQ26="","",ครูประเมินนักเรียน!AQ26)</f>
        <v/>
      </c>
      <c r="N26" s="171" t="str">
        <f>IF(ครูประเมินนักเรียน!AR26="","",ครูประเมินนักเรียน!AR26)</f>
        <v/>
      </c>
      <c r="O26" s="171" t="str">
        <f>IF(ครูประเมินนักเรียน!AS26="","",ครูประเมินนักเรียน!AS26)</f>
        <v/>
      </c>
      <c r="P26" s="172">
        <f t="shared" si="0"/>
        <v>0</v>
      </c>
      <c r="Q26" s="173">
        <f t="shared" si="3"/>
        <v>0</v>
      </c>
      <c r="R26" s="179">
        <f t="shared" si="1"/>
        <v>0</v>
      </c>
      <c r="S26" s="174" t="str">
        <f t="shared" si="2"/>
        <v>ปรับปรุง</v>
      </c>
      <c r="T26" s="176"/>
      <c r="U26" s="176"/>
      <c r="V26" s="176"/>
      <c r="W26" s="176"/>
      <c r="X26" s="176"/>
      <c r="Y26" s="176"/>
      <c r="Z26" s="176"/>
    </row>
    <row r="27" spans="1:26" s="3" customFormat="1" ht="15.75" customHeight="1">
      <c r="A27" s="2">
        <v>18</v>
      </c>
      <c r="B27" s="38" t="str">
        <f>IF(นักเรียน!C23="","",นักเรียน!C23)</f>
        <v/>
      </c>
      <c r="C27" s="189" t="str">
        <f>IF(นักเรียน!D23="","",นักเรียน!D23)</f>
        <v>เด็กหญิงสุดารัตน์ ต่างครบุรี</v>
      </c>
      <c r="D27" s="171" t="str">
        <f>IF(ครูประเมินนักเรียน!AH27="","",ครูประเมินนักเรียน!AH27)</f>
        <v/>
      </c>
      <c r="E27" s="171" t="str">
        <f>IF(ครูประเมินนักเรียน!AI27="","",ครูประเมินนักเรียน!AI27)</f>
        <v/>
      </c>
      <c r="F27" s="171" t="str">
        <f>IF(ครูประเมินนักเรียน!AJ27="","",ครูประเมินนักเรียน!AJ27)</f>
        <v/>
      </c>
      <c r="G27" s="171" t="str">
        <f>IF(ครูประเมินนักเรียน!AK27="","",ครูประเมินนักเรียน!AK27)</f>
        <v/>
      </c>
      <c r="H27" s="171" t="str">
        <f>IF(ครูประเมินนักเรียน!AL27="","",ครูประเมินนักเรียน!AL27)</f>
        <v/>
      </c>
      <c r="I27" s="171" t="str">
        <f>IF(ครูประเมินนักเรียน!AM27="","",ครูประเมินนักเรียน!AM27)</f>
        <v/>
      </c>
      <c r="J27" s="171" t="str">
        <f>IF(ครูประเมินนักเรียน!AN27="","",ครูประเมินนักเรียน!AN27)</f>
        <v/>
      </c>
      <c r="K27" s="171" t="str">
        <f>IF(ครูประเมินนักเรียน!AO27="","",ครูประเมินนักเรียน!AO27)</f>
        <v/>
      </c>
      <c r="L27" s="171" t="str">
        <f>IF(ครูประเมินนักเรียน!AP27="","",ครูประเมินนักเรียน!AP27)</f>
        <v/>
      </c>
      <c r="M27" s="171" t="str">
        <f>IF(ครูประเมินนักเรียน!AQ27="","",ครูประเมินนักเรียน!AQ27)</f>
        <v/>
      </c>
      <c r="N27" s="171" t="str">
        <f>IF(ครูประเมินนักเรียน!AR27="","",ครูประเมินนักเรียน!AR27)</f>
        <v/>
      </c>
      <c r="O27" s="171" t="str">
        <f>IF(ครูประเมินนักเรียน!AS27="","",ครูประเมินนักเรียน!AS27)</f>
        <v/>
      </c>
      <c r="P27" s="172">
        <f t="shared" si="0"/>
        <v>0</v>
      </c>
      <c r="Q27" s="173">
        <f t="shared" si="3"/>
        <v>0</v>
      </c>
      <c r="R27" s="179">
        <f t="shared" si="1"/>
        <v>0</v>
      </c>
      <c r="S27" s="174" t="str">
        <f t="shared" si="2"/>
        <v>ปรับปรุง</v>
      </c>
      <c r="T27" s="176"/>
      <c r="U27" s="176"/>
      <c r="V27" s="176"/>
      <c r="W27" s="176"/>
      <c r="X27" s="176"/>
      <c r="Y27" s="176"/>
      <c r="Z27" s="176"/>
    </row>
    <row r="28" spans="1:26" s="3" customFormat="1" ht="15.75" customHeight="1">
      <c r="A28" s="2">
        <v>19</v>
      </c>
      <c r="B28" s="38" t="str">
        <f>IF(นักเรียน!C24="","",นักเรียน!C24)</f>
        <v/>
      </c>
      <c r="C28" s="189" t="str">
        <f>IF(นักเรียน!D24="","",นักเรียน!D24)</f>
        <v/>
      </c>
      <c r="D28" s="171" t="str">
        <f>IF(ครูประเมินนักเรียน!AH28="","",ครูประเมินนักเรียน!AH28)</f>
        <v/>
      </c>
      <c r="E28" s="171" t="str">
        <f>IF(ครูประเมินนักเรียน!AI28="","",ครูประเมินนักเรียน!AI28)</f>
        <v/>
      </c>
      <c r="F28" s="171" t="str">
        <f>IF(ครูประเมินนักเรียน!AJ28="","",ครูประเมินนักเรียน!AJ28)</f>
        <v/>
      </c>
      <c r="G28" s="171" t="str">
        <f>IF(ครูประเมินนักเรียน!AK28="","",ครูประเมินนักเรียน!AK28)</f>
        <v/>
      </c>
      <c r="H28" s="171" t="str">
        <f>IF(ครูประเมินนักเรียน!AL28="","",ครูประเมินนักเรียน!AL28)</f>
        <v/>
      </c>
      <c r="I28" s="171" t="str">
        <f>IF(ครูประเมินนักเรียน!AM28="","",ครูประเมินนักเรียน!AM28)</f>
        <v/>
      </c>
      <c r="J28" s="171" t="str">
        <f>IF(ครูประเมินนักเรียน!AN28="","",ครูประเมินนักเรียน!AN28)</f>
        <v/>
      </c>
      <c r="K28" s="171" t="str">
        <f>IF(ครูประเมินนักเรียน!AO28="","",ครูประเมินนักเรียน!AO28)</f>
        <v/>
      </c>
      <c r="L28" s="171" t="str">
        <f>IF(ครูประเมินนักเรียน!AP28="","",ครูประเมินนักเรียน!AP28)</f>
        <v/>
      </c>
      <c r="M28" s="171" t="str">
        <f>IF(ครูประเมินนักเรียน!AQ28="","",ครูประเมินนักเรียน!AQ28)</f>
        <v/>
      </c>
      <c r="N28" s="171" t="str">
        <f>IF(ครูประเมินนักเรียน!AR28="","",ครูประเมินนักเรียน!AR28)</f>
        <v/>
      </c>
      <c r="O28" s="171" t="str">
        <f>IF(ครูประเมินนักเรียน!AS28="","",ครูประเมินนักเรียน!AS28)</f>
        <v/>
      </c>
      <c r="P28" s="172" t="str">
        <f t="shared" si="0"/>
        <v/>
      </c>
      <c r="Q28" s="173" t="str">
        <f t="shared" si="3"/>
        <v/>
      </c>
      <c r="R28" s="179" t="str">
        <f t="shared" si="1"/>
        <v/>
      </c>
      <c r="S28" s="174" t="str">
        <f t="shared" si="2"/>
        <v/>
      </c>
      <c r="T28" s="176"/>
      <c r="U28" s="176"/>
      <c r="V28" s="176"/>
      <c r="W28" s="176"/>
      <c r="X28" s="176"/>
      <c r="Y28" s="176"/>
      <c r="Z28" s="176"/>
    </row>
    <row r="29" spans="1:26" s="3" customFormat="1" ht="15.75" customHeight="1">
      <c r="A29" s="2">
        <v>20</v>
      </c>
      <c r="B29" s="38" t="str">
        <f>IF(นักเรียน!C25="","",นักเรียน!C25)</f>
        <v/>
      </c>
      <c r="C29" s="189" t="str">
        <f>IF(นักเรียน!D25="","",นักเรียน!D25)</f>
        <v/>
      </c>
      <c r="D29" s="171" t="str">
        <f>IF(ครูประเมินนักเรียน!AH29="","",ครูประเมินนักเรียน!AH29)</f>
        <v/>
      </c>
      <c r="E29" s="171" t="str">
        <f>IF(ครูประเมินนักเรียน!AI29="","",ครูประเมินนักเรียน!AI29)</f>
        <v/>
      </c>
      <c r="F29" s="171" t="str">
        <f>IF(ครูประเมินนักเรียน!AJ29="","",ครูประเมินนักเรียน!AJ29)</f>
        <v/>
      </c>
      <c r="G29" s="171" t="str">
        <f>IF(ครูประเมินนักเรียน!AK29="","",ครูประเมินนักเรียน!AK29)</f>
        <v/>
      </c>
      <c r="H29" s="171" t="str">
        <f>IF(ครูประเมินนักเรียน!AL29="","",ครูประเมินนักเรียน!AL29)</f>
        <v/>
      </c>
      <c r="I29" s="171" t="str">
        <f>IF(ครูประเมินนักเรียน!AM29="","",ครูประเมินนักเรียน!AM29)</f>
        <v/>
      </c>
      <c r="J29" s="171" t="str">
        <f>IF(ครูประเมินนักเรียน!AN29="","",ครูประเมินนักเรียน!AN29)</f>
        <v/>
      </c>
      <c r="K29" s="171" t="str">
        <f>IF(ครูประเมินนักเรียน!AO29="","",ครูประเมินนักเรียน!AO29)</f>
        <v/>
      </c>
      <c r="L29" s="171" t="str">
        <f>IF(ครูประเมินนักเรียน!AP29="","",ครูประเมินนักเรียน!AP29)</f>
        <v/>
      </c>
      <c r="M29" s="171" t="str">
        <f>IF(ครูประเมินนักเรียน!AQ29="","",ครูประเมินนักเรียน!AQ29)</f>
        <v/>
      </c>
      <c r="N29" s="171" t="str">
        <f>IF(ครูประเมินนักเรียน!AR29="","",ครูประเมินนักเรียน!AR29)</f>
        <v/>
      </c>
      <c r="O29" s="171" t="str">
        <f>IF(ครูประเมินนักเรียน!AS29="","",ครูประเมินนักเรียน!AS29)</f>
        <v/>
      </c>
      <c r="P29" s="172" t="str">
        <f t="shared" si="0"/>
        <v/>
      </c>
      <c r="Q29" s="173" t="str">
        <f t="shared" si="3"/>
        <v/>
      </c>
      <c r="R29" s="179" t="str">
        <f t="shared" si="1"/>
        <v/>
      </c>
      <c r="S29" s="174" t="str">
        <f t="shared" si="2"/>
        <v/>
      </c>
      <c r="T29" s="176"/>
      <c r="U29" s="176"/>
      <c r="V29" s="176"/>
      <c r="W29" s="176"/>
      <c r="X29" s="176"/>
      <c r="Y29" s="176"/>
      <c r="Z29" s="176"/>
    </row>
    <row r="30" spans="1:26" s="3" customFormat="1" ht="15.75" customHeight="1">
      <c r="A30" s="2">
        <v>21</v>
      </c>
      <c r="B30" s="38" t="str">
        <f>IF(นักเรียน!C26="","",นักเรียน!C26)</f>
        <v/>
      </c>
      <c r="C30" s="189" t="str">
        <f>IF(นักเรียน!D26="","",นักเรียน!D26)</f>
        <v/>
      </c>
      <c r="D30" s="171" t="str">
        <f>IF(ครูประเมินนักเรียน!AH30="","",ครูประเมินนักเรียน!AH30)</f>
        <v/>
      </c>
      <c r="E30" s="171" t="str">
        <f>IF(ครูประเมินนักเรียน!AI30="","",ครูประเมินนักเรียน!AI30)</f>
        <v/>
      </c>
      <c r="F30" s="171" t="str">
        <f>IF(ครูประเมินนักเรียน!AJ30="","",ครูประเมินนักเรียน!AJ30)</f>
        <v/>
      </c>
      <c r="G30" s="171" t="str">
        <f>IF(ครูประเมินนักเรียน!AK30="","",ครูประเมินนักเรียน!AK30)</f>
        <v/>
      </c>
      <c r="H30" s="171" t="str">
        <f>IF(ครูประเมินนักเรียน!AL30="","",ครูประเมินนักเรียน!AL30)</f>
        <v/>
      </c>
      <c r="I30" s="171" t="str">
        <f>IF(ครูประเมินนักเรียน!AM30="","",ครูประเมินนักเรียน!AM30)</f>
        <v/>
      </c>
      <c r="J30" s="171" t="str">
        <f>IF(ครูประเมินนักเรียน!AN30="","",ครูประเมินนักเรียน!AN30)</f>
        <v/>
      </c>
      <c r="K30" s="171" t="str">
        <f>IF(ครูประเมินนักเรียน!AO30="","",ครูประเมินนักเรียน!AO30)</f>
        <v/>
      </c>
      <c r="L30" s="171" t="str">
        <f>IF(ครูประเมินนักเรียน!AP30="","",ครูประเมินนักเรียน!AP30)</f>
        <v/>
      </c>
      <c r="M30" s="171" t="str">
        <f>IF(ครูประเมินนักเรียน!AQ30="","",ครูประเมินนักเรียน!AQ30)</f>
        <v/>
      </c>
      <c r="N30" s="171" t="str">
        <f>IF(ครูประเมินนักเรียน!AR30="","",ครูประเมินนักเรียน!AR30)</f>
        <v/>
      </c>
      <c r="O30" s="171" t="str">
        <f>IF(ครูประเมินนักเรียน!AS30="","",ครูประเมินนักเรียน!AS30)</f>
        <v/>
      </c>
      <c r="P30" s="172" t="str">
        <f t="shared" si="0"/>
        <v/>
      </c>
      <c r="Q30" s="173" t="str">
        <f t="shared" si="3"/>
        <v/>
      </c>
      <c r="R30" s="179" t="str">
        <f t="shared" si="1"/>
        <v/>
      </c>
      <c r="S30" s="174" t="str">
        <f t="shared" si="2"/>
        <v/>
      </c>
      <c r="T30" s="176"/>
      <c r="U30" s="176"/>
      <c r="V30" s="176"/>
      <c r="W30" s="176"/>
      <c r="X30" s="176"/>
      <c r="Y30" s="176"/>
      <c r="Z30" s="176"/>
    </row>
    <row r="31" spans="1:26" s="3" customFormat="1" ht="15.75" customHeight="1">
      <c r="A31" s="2">
        <v>22</v>
      </c>
      <c r="B31" s="38" t="str">
        <f>IF(นักเรียน!C27="","",นักเรียน!C27)</f>
        <v/>
      </c>
      <c r="C31" s="189" t="str">
        <f>IF(นักเรียน!D27="","",นักเรียน!D27)</f>
        <v/>
      </c>
      <c r="D31" s="171" t="str">
        <f>IF(ครูประเมินนักเรียน!AH31="","",ครูประเมินนักเรียน!AH31)</f>
        <v/>
      </c>
      <c r="E31" s="171" t="str">
        <f>IF(ครูประเมินนักเรียน!AI31="","",ครูประเมินนักเรียน!AI31)</f>
        <v/>
      </c>
      <c r="F31" s="171" t="str">
        <f>IF(ครูประเมินนักเรียน!AJ31="","",ครูประเมินนักเรียน!AJ31)</f>
        <v/>
      </c>
      <c r="G31" s="171" t="str">
        <f>IF(ครูประเมินนักเรียน!AK31="","",ครูประเมินนักเรียน!AK31)</f>
        <v/>
      </c>
      <c r="H31" s="171" t="str">
        <f>IF(ครูประเมินนักเรียน!AL31="","",ครูประเมินนักเรียน!AL31)</f>
        <v/>
      </c>
      <c r="I31" s="171" t="str">
        <f>IF(ครูประเมินนักเรียน!AM31="","",ครูประเมินนักเรียน!AM31)</f>
        <v/>
      </c>
      <c r="J31" s="171" t="str">
        <f>IF(ครูประเมินนักเรียน!AN31="","",ครูประเมินนักเรียน!AN31)</f>
        <v/>
      </c>
      <c r="K31" s="171" t="str">
        <f>IF(ครูประเมินนักเรียน!AO31="","",ครูประเมินนักเรียน!AO31)</f>
        <v/>
      </c>
      <c r="L31" s="171" t="str">
        <f>IF(ครูประเมินนักเรียน!AP31="","",ครูประเมินนักเรียน!AP31)</f>
        <v/>
      </c>
      <c r="M31" s="171" t="str">
        <f>IF(ครูประเมินนักเรียน!AQ31="","",ครูประเมินนักเรียน!AQ31)</f>
        <v/>
      </c>
      <c r="N31" s="171" t="str">
        <f>IF(ครูประเมินนักเรียน!AR31="","",ครูประเมินนักเรียน!AR31)</f>
        <v/>
      </c>
      <c r="O31" s="171" t="str">
        <f>IF(ครูประเมินนักเรียน!AS31="","",ครูประเมินนักเรียน!AS31)</f>
        <v/>
      </c>
      <c r="P31" s="172" t="str">
        <f t="shared" si="0"/>
        <v/>
      </c>
      <c r="Q31" s="173" t="str">
        <f t="shared" si="3"/>
        <v/>
      </c>
      <c r="R31" s="179" t="str">
        <f t="shared" si="1"/>
        <v/>
      </c>
      <c r="S31" s="174" t="str">
        <f t="shared" si="2"/>
        <v/>
      </c>
      <c r="T31" s="176"/>
      <c r="U31" s="176"/>
      <c r="V31" s="176"/>
      <c r="W31" s="176"/>
      <c r="X31" s="176"/>
      <c r="Y31" s="176"/>
      <c r="Z31" s="176"/>
    </row>
    <row r="32" spans="1:26" s="3" customFormat="1" ht="15.75" customHeight="1">
      <c r="A32" s="2">
        <v>23</v>
      </c>
      <c r="B32" s="38" t="str">
        <f>IF(นักเรียน!C28="","",นักเรียน!C28)</f>
        <v/>
      </c>
      <c r="C32" s="189" t="str">
        <f>IF(นักเรียน!D28="","",นักเรียน!D28)</f>
        <v/>
      </c>
      <c r="D32" s="171" t="str">
        <f>IF(ครูประเมินนักเรียน!AH32="","",ครูประเมินนักเรียน!AH32)</f>
        <v/>
      </c>
      <c r="E32" s="171" t="str">
        <f>IF(ครูประเมินนักเรียน!AI32="","",ครูประเมินนักเรียน!AI32)</f>
        <v/>
      </c>
      <c r="F32" s="171" t="str">
        <f>IF(ครูประเมินนักเรียน!AJ32="","",ครูประเมินนักเรียน!AJ32)</f>
        <v/>
      </c>
      <c r="G32" s="171" t="str">
        <f>IF(ครูประเมินนักเรียน!AK32="","",ครูประเมินนักเรียน!AK32)</f>
        <v/>
      </c>
      <c r="H32" s="171" t="str">
        <f>IF(ครูประเมินนักเรียน!AL32="","",ครูประเมินนักเรียน!AL32)</f>
        <v/>
      </c>
      <c r="I32" s="171" t="str">
        <f>IF(ครูประเมินนักเรียน!AM32="","",ครูประเมินนักเรียน!AM32)</f>
        <v/>
      </c>
      <c r="J32" s="171" t="str">
        <f>IF(ครูประเมินนักเรียน!AN32="","",ครูประเมินนักเรียน!AN32)</f>
        <v/>
      </c>
      <c r="K32" s="171" t="str">
        <f>IF(ครูประเมินนักเรียน!AO32="","",ครูประเมินนักเรียน!AO32)</f>
        <v/>
      </c>
      <c r="L32" s="171" t="str">
        <f>IF(ครูประเมินนักเรียน!AP32="","",ครูประเมินนักเรียน!AP32)</f>
        <v/>
      </c>
      <c r="M32" s="171" t="str">
        <f>IF(ครูประเมินนักเรียน!AQ32="","",ครูประเมินนักเรียน!AQ32)</f>
        <v/>
      </c>
      <c r="N32" s="171" t="str">
        <f>IF(ครูประเมินนักเรียน!AR32="","",ครูประเมินนักเรียน!AR32)</f>
        <v/>
      </c>
      <c r="O32" s="171" t="str">
        <f>IF(ครูประเมินนักเรียน!AS32="","",ครูประเมินนักเรียน!AS32)</f>
        <v/>
      </c>
      <c r="P32" s="172" t="str">
        <f t="shared" si="0"/>
        <v/>
      </c>
      <c r="Q32" s="173" t="str">
        <f t="shared" si="3"/>
        <v/>
      </c>
      <c r="R32" s="179" t="str">
        <f t="shared" si="1"/>
        <v/>
      </c>
      <c r="S32" s="174" t="str">
        <f t="shared" si="2"/>
        <v/>
      </c>
      <c r="T32" s="176"/>
      <c r="U32" s="176"/>
      <c r="V32" s="176"/>
      <c r="W32" s="176"/>
      <c r="X32" s="176"/>
      <c r="Y32" s="176"/>
      <c r="Z32" s="176"/>
    </row>
    <row r="33" spans="1:26" s="3" customFormat="1" ht="15.75" customHeight="1">
      <c r="A33" s="2">
        <v>24</v>
      </c>
      <c r="B33" s="38" t="str">
        <f>IF(นักเรียน!C29="","",นักเรียน!C29)</f>
        <v/>
      </c>
      <c r="C33" s="189" t="str">
        <f>IF(นักเรียน!D29="","",นักเรียน!D29)</f>
        <v/>
      </c>
      <c r="D33" s="171" t="str">
        <f>IF(ครูประเมินนักเรียน!AH33="","",ครูประเมินนักเรียน!AH33)</f>
        <v/>
      </c>
      <c r="E33" s="171" t="str">
        <f>IF(ครูประเมินนักเรียน!AI33="","",ครูประเมินนักเรียน!AI33)</f>
        <v/>
      </c>
      <c r="F33" s="171" t="str">
        <f>IF(ครูประเมินนักเรียน!AJ33="","",ครูประเมินนักเรียน!AJ33)</f>
        <v/>
      </c>
      <c r="G33" s="171" t="str">
        <f>IF(ครูประเมินนักเรียน!AK33="","",ครูประเมินนักเรียน!AK33)</f>
        <v/>
      </c>
      <c r="H33" s="171" t="str">
        <f>IF(ครูประเมินนักเรียน!AL33="","",ครูประเมินนักเรียน!AL33)</f>
        <v/>
      </c>
      <c r="I33" s="171" t="str">
        <f>IF(ครูประเมินนักเรียน!AM33="","",ครูประเมินนักเรียน!AM33)</f>
        <v/>
      </c>
      <c r="J33" s="171" t="str">
        <f>IF(ครูประเมินนักเรียน!AN33="","",ครูประเมินนักเรียน!AN33)</f>
        <v/>
      </c>
      <c r="K33" s="171" t="str">
        <f>IF(ครูประเมินนักเรียน!AO33="","",ครูประเมินนักเรียน!AO33)</f>
        <v/>
      </c>
      <c r="L33" s="171" t="str">
        <f>IF(ครูประเมินนักเรียน!AP33="","",ครูประเมินนักเรียน!AP33)</f>
        <v/>
      </c>
      <c r="M33" s="171" t="str">
        <f>IF(ครูประเมินนักเรียน!AQ33="","",ครูประเมินนักเรียน!AQ33)</f>
        <v/>
      </c>
      <c r="N33" s="171" t="str">
        <f>IF(ครูประเมินนักเรียน!AR33="","",ครูประเมินนักเรียน!AR33)</f>
        <v/>
      </c>
      <c r="O33" s="171" t="str">
        <f>IF(ครูประเมินนักเรียน!AS33="","",ครูประเมินนักเรียน!AS33)</f>
        <v/>
      </c>
      <c r="P33" s="172" t="str">
        <f t="shared" si="0"/>
        <v/>
      </c>
      <c r="Q33" s="173" t="str">
        <f t="shared" si="3"/>
        <v/>
      </c>
      <c r="R33" s="179" t="str">
        <f t="shared" si="1"/>
        <v/>
      </c>
      <c r="S33" s="174" t="str">
        <f t="shared" si="2"/>
        <v/>
      </c>
      <c r="T33" s="176"/>
      <c r="U33" s="176"/>
      <c r="V33" s="176"/>
      <c r="W33" s="176"/>
      <c r="X33" s="176"/>
      <c r="Y33" s="176"/>
      <c r="Z33" s="176"/>
    </row>
    <row r="34" spans="1:26" s="3" customFormat="1" ht="15.75" customHeight="1">
      <c r="A34" s="2">
        <v>25</v>
      </c>
      <c r="B34" s="38" t="str">
        <f>IF(นักเรียน!C30="","",นักเรียน!C30)</f>
        <v/>
      </c>
      <c r="C34" s="189" t="str">
        <f>IF(นักเรียน!D30="","",นักเรียน!D30)</f>
        <v/>
      </c>
      <c r="D34" s="171" t="str">
        <f>IF(ครูประเมินนักเรียน!AH34="","",ครูประเมินนักเรียน!AH34)</f>
        <v/>
      </c>
      <c r="E34" s="171" t="str">
        <f>IF(ครูประเมินนักเรียน!AI34="","",ครูประเมินนักเรียน!AI34)</f>
        <v/>
      </c>
      <c r="F34" s="171" t="str">
        <f>IF(ครูประเมินนักเรียน!AJ34="","",ครูประเมินนักเรียน!AJ34)</f>
        <v/>
      </c>
      <c r="G34" s="171" t="str">
        <f>IF(ครูประเมินนักเรียน!AK34="","",ครูประเมินนักเรียน!AK34)</f>
        <v/>
      </c>
      <c r="H34" s="171" t="str">
        <f>IF(ครูประเมินนักเรียน!AL34="","",ครูประเมินนักเรียน!AL34)</f>
        <v/>
      </c>
      <c r="I34" s="171" t="str">
        <f>IF(ครูประเมินนักเรียน!AM34="","",ครูประเมินนักเรียน!AM34)</f>
        <v/>
      </c>
      <c r="J34" s="171" t="str">
        <f>IF(ครูประเมินนักเรียน!AN34="","",ครูประเมินนักเรียน!AN34)</f>
        <v/>
      </c>
      <c r="K34" s="171" t="str">
        <f>IF(ครูประเมินนักเรียน!AO34="","",ครูประเมินนักเรียน!AO34)</f>
        <v/>
      </c>
      <c r="L34" s="171" t="str">
        <f>IF(ครูประเมินนักเรียน!AP34="","",ครูประเมินนักเรียน!AP34)</f>
        <v/>
      </c>
      <c r="M34" s="171" t="str">
        <f>IF(ครูประเมินนักเรียน!AQ34="","",ครูประเมินนักเรียน!AQ34)</f>
        <v/>
      </c>
      <c r="N34" s="171" t="str">
        <f>IF(ครูประเมินนักเรียน!AR34="","",ครูประเมินนักเรียน!AR34)</f>
        <v/>
      </c>
      <c r="O34" s="171" t="str">
        <f>IF(ครูประเมินนักเรียน!AS34="","",ครูประเมินนักเรียน!AS34)</f>
        <v/>
      </c>
      <c r="P34" s="172" t="str">
        <f t="shared" si="0"/>
        <v/>
      </c>
      <c r="Q34" s="173" t="str">
        <f t="shared" si="3"/>
        <v/>
      </c>
      <c r="R34" s="179" t="str">
        <f t="shared" si="1"/>
        <v/>
      </c>
      <c r="S34" s="174" t="str">
        <f t="shared" si="2"/>
        <v/>
      </c>
      <c r="T34" s="176"/>
      <c r="U34" s="176"/>
      <c r="V34" s="176"/>
      <c r="W34" s="176"/>
      <c r="X34" s="176"/>
      <c r="Y34" s="176"/>
      <c r="Z34" s="176"/>
    </row>
    <row r="35" spans="1:26" s="3" customFormat="1" ht="15.75" customHeight="1">
      <c r="A35" s="2">
        <v>26</v>
      </c>
      <c r="B35" s="38" t="str">
        <f>IF(นักเรียน!C31="","",นักเรียน!C31)</f>
        <v/>
      </c>
      <c r="C35" s="189" t="str">
        <f>IF(นักเรียน!D31="","",นักเรียน!D31)</f>
        <v/>
      </c>
      <c r="D35" s="171" t="str">
        <f>IF(ครูประเมินนักเรียน!AH35="","",ครูประเมินนักเรียน!AH35)</f>
        <v/>
      </c>
      <c r="E35" s="171" t="str">
        <f>IF(ครูประเมินนักเรียน!AI35="","",ครูประเมินนักเรียน!AI35)</f>
        <v/>
      </c>
      <c r="F35" s="171" t="str">
        <f>IF(ครูประเมินนักเรียน!AJ35="","",ครูประเมินนักเรียน!AJ35)</f>
        <v/>
      </c>
      <c r="G35" s="171" t="str">
        <f>IF(ครูประเมินนักเรียน!AK35="","",ครูประเมินนักเรียน!AK35)</f>
        <v/>
      </c>
      <c r="H35" s="171" t="str">
        <f>IF(ครูประเมินนักเรียน!AL35="","",ครูประเมินนักเรียน!AL35)</f>
        <v/>
      </c>
      <c r="I35" s="171" t="str">
        <f>IF(ครูประเมินนักเรียน!AM35="","",ครูประเมินนักเรียน!AM35)</f>
        <v/>
      </c>
      <c r="J35" s="171" t="str">
        <f>IF(ครูประเมินนักเรียน!AN35="","",ครูประเมินนักเรียน!AN35)</f>
        <v/>
      </c>
      <c r="K35" s="171" t="str">
        <f>IF(ครูประเมินนักเรียน!AO35="","",ครูประเมินนักเรียน!AO35)</f>
        <v/>
      </c>
      <c r="L35" s="171" t="str">
        <f>IF(ครูประเมินนักเรียน!AP35="","",ครูประเมินนักเรียน!AP35)</f>
        <v/>
      </c>
      <c r="M35" s="171" t="str">
        <f>IF(ครูประเมินนักเรียน!AQ35="","",ครูประเมินนักเรียน!AQ35)</f>
        <v/>
      </c>
      <c r="N35" s="171" t="str">
        <f>IF(ครูประเมินนักเรียน!AR35="","",ครูประเมินนักเรียน!AR35)</f>
        <v/>
      </c>
      <c r="O35" s="171" t="str">
        <f>IF(ครูประเมินนักเรียน!AS35="","",ครูประเมินนักเรียน!AS35)</f>
        <v/>
      </c>
      <c r="P35" s="172" t="str">
        <f t="shared" si="0"/>
        <v/>
      </c>
      <c r="Q35" s="173" t="str">
        <f t="shared" si="3"/>
        <v/>
      </c>
      <c r="R35" s="179" t="str">
        <f t="shared" si="1"/>
        <v/>
      </c>
      <c r="S35" s="174" t="str">
        <f t="shared" si="2"/>
        <v/>
      </c>
      <c r="T35" s="176"/>
      <c r="U35" s="176"/>
      <c r="V35" s="176"/>
      <c r="W35" s="176"/>
      <c r="X35" s="176"/>
      <c r="Y35" s="176"/>
      <c r="Z35" s="176"/>
    </row>
    <row r="36" spans="1:26" s="3" customFormat="1" ht="15.75" customHeight="1">
      <c r="A36" s="2">
        <v>27</v>
      </c>
      <c r="B36" s="38" t="str">
        <f>IF(นักเรียน!C32="","",นักเรียน!C32)</f>
        <v/>
      </c>
      <c r="C36" s="189" t="str">
        <f>IF(นักเรียน!D32="","",นักเรียน!D32)</f>
        <v/>
      </c>
      <c r="D36" s="171" t="str">
        <f>IF(ครูประเมินนักเรียน!AH36="","",ครูประเมินนักเรียน!AH36)</f>
        <v/>
      </c>
      <c r="E36" s="171" t="str">
        <f>IF(ครูประเมินนักเรียน!AI36="","",ครูประเมินนักเรียน!AI36)</f>
        <v/>
      </c>
      <c r="F36" s="171" t="str">
        <f>IF(ครูประเมินนักเรียน!AJ36="","",ครูประเมินนักเรียน!AJ36)</f>
        <v/>
      </c>
      <c r="G36" s="171" t="str">
        <f>IF(ครูประเมินนักเรียน!AK36="","",ครูประเมินนักเรียน!AK36)</f>
        <v/>
      </c>
      <c r="H36" s="171" t="str">
        <f>IF(ครูประเมินนักเรียน!AL36="","",ครูประเมินนักเรียน!AL36)</f>
        <v/>
      </c>
      <c r="I36" s="171" t="str">
        <f>IF(ครูประเมินนักเรียน!AM36="","",ครูประเมินนักเรียน!AM36)</f>
        <v/>
      </c>
      <c r="J36" s="171" t="str">
        <f>IF(ครูประเมินนักเรียน!AN36="","",ครูประเมินนักเรียน!AN36)</f>
        <v/>
      </c>
      <c r="K36" s="171" t="str">
        <f>IF(ครูประเมินนักเรียน!AO36="","",ครูประเมินนักเรียน!AO36)</f>
        <v/>
      </c>
      <c r="L36" s="171" t="str">
        <f>IF(ครูประเมินนักเรียน!AP36="","",ครูประเมินนักเรียน!AP36)</f>
        <v/>
      </c>
      <c r="M36" s="171" t="str">
        <f>IF(ครูประเมินนักเรียน!AQ36="","",ครูประเมินนักเรียน!AQ36)</f>
        <v/>
      </c>
      <c r="N36" s="171" t="str">
        <f>IF(ครูประเมินนักเรียน!AR36="","",ครูประเมินนักเรียน!AR36)</f>
        <v/>
      </c>
      <c r="O36" s="171" t="str">
        <f>IF(ครูประเมินนักเรียน!AS36="","",ครูประเมินนักเรียน!AS36)</f>
        <v/>
      </c>
      <c r="P36" s="172" t="str">
        <f t="shared" si="0"/>
        <v/>
      </c>
      <c r="Q36" s="173" t="str">
        <f t="shared" si="3"/>
        <v/>
      </c>
      <c r="R36" s="179" t="str">
        <f t="shared" si="1"/>
        <v/>
      </c>
      <c r="S36" s="174" t="str">
        <f t="shared" si="2"/>
        <v/>
      </c>
      <c r="T36" s="176"/>
      <c r="U36" s="176"/>
      <c r="V36" s="176"/>
      <c r="W36" s="176"/>
      <c r="X36" s="176"/>
      <c r="Y36" s="176"/>
      <c r="Z36" s="176"/>
    </row>
    <row r="37" spans="1:26" s="3" customFormat="1" ht="15.75" customHeight="1">
      <c r="A37" s="2">
        <v>28</v>
      </c>
      <c r="B37" s="38" t="str">
        <f>IF(นักเรียน!C33="","",นักเรียน!C33)</f>
        <v/>
      </c>
      <c r="C37" s="189" t="str">
        <f>IF(นักเรียน!D33="","",นักเรียน!D33)</f>
        <v/>
      </c>
      <c r="D37" s="171" t="str">
        <f>IF(ครูประเมินนักเรียน!AH37="","",ครูประเมินนักเรียน!AH37)</f>
        <v/>
      </c>
      <c r="E37" s="171" t="str">
        <f>IF(ครูประเมินนักเรียน!AI37="","",ครูประเมินนักเรียน!AI37)</f>
        <v/>
      </c>
      <c r="F37" s="171" t="str">
        <f>IF(ครูประเมินนักเรียน!AJ37="","",ครูประเมินนักเรียน!AJ37)</f>
        <v/>
      </c>
      <c r="G37" s="171" t="str">
        <f>IF(ครูประเมินนักเรียน!AK37="","",ครูประเมินนักเรียน!AK37)</f>
        <v/>
      </c>
      <c r="H37" s="171" t="str">
        <f>IF(ครูประเมินนักเรียน!AL37="","",ครูประเมินนักเรียน!AL37)</f>
        <v/>
      </c>
      <c r="I37" s="171" t="str">
        <f>IF(ครูประเมินนักเรียน!AM37="","",ครูประเมินนักเรียน!AM37)</f>
        <v/>
      </c>
      <c r="J37" s="171" t="str">
        <f>IF(ครูประเมินนักเรียน!AN37="","",ครูประเมินนักเรียน!AN37)</f>
        <v/>
      </c>
      <c r="K37" s="171" t="str">
        <f>IF(ครูประเมินนักเรียน!AO37="","",ครูประเมินนักเรียน!AO37)</f>
        <v/>
      </c>
      <c r="L37" s="171" t="str">
        <f>IF(ครูประเมินนักเรียน!AP37="","",ครูประเมินนักเรียน!AP37)</f>
        <v/>
      </c>
      <c r="M37" s="171" t="str">
        <f>IF(ครูประเมินนักเรียน!AQ37="","",ครูประเมินนักเรียน!AQ37)</f>
        <v/>
      </c>
      <c r="N37" s="171" t="str">
        <f>IF(ครูประเมินนักเรียน!AR37="","",ครูประเมินนักเรียน!AR37)</f>
        <v/>
      </c>
      <c r="O37" s="171" t="str">
        <f>IF(ครูประเมินนักเรียน!AS37="","",ครูประเมินนักเรียน!AS37)</f>
        <v/>
      </c>
      <c r="P37" s="172" t="str">
        <f t="shared" si="0"/>
        <v/>
      </c>
      <c r="Q37" s="173" t="str">
        <f t="shared" si="3"/>
        <v/>
      </c>
      <c r="R37" s="179" t="str">
        <f t="shared" si="1"/>
        <v/>
      </c>
      <c r="S37" s="174" t="str">
        <f t="shared" si="2"/>
        <v/>
      </c>
      <c r="T37" s="176"/>
      <c r="U37" s="176"/>
      <c r="V37" s="176"/>
      <c r="W37" s="176"/>
      <c r="X37" s="176"/>
      <c r="Y37" s="176"/>
      <c r="Z37" s="176"/>
    </row>
    <row r="38" spans="1:26" s="3" customFormat="1" ht="15.75" customHeight="1">
      <c r="A38" s="2">
        <v>29</v>
      </c>
      <c r="B38" s="38" t="str">
        <f>IF(นักเรียน!C34="","",นักเรียน!C34)</f>
        <v/>
      </c>
      <c r="C38" s="189" t="str">
        <f>IF(นักเรียน!D34="","",นักเรียน!D34)</f>
        <v/>
      </c>
      <c r="D38" s="171" t="str">
        <f>IF(ครูประเมินนักเรียน!AH38="","",ครูประเมินนักเรียน!AH38)</f>
        <v/>
      </c>
      <c r="E38" s="171" t="str">
        <f>IF(ครูประเมินนักเรียน!AI38="","",ครูประเมินนักเรียน!AI38)</f>
        <v/>
      </c>
      <c r="F38" s="171" t="str">
        <f>IF(ครูประเมินนักเรียน!AJ38="","",ครูประเมินนักเรียน!AJ38)</f>
        <v/>
      </c>
      <c r="G38" s="171" t="str">
        <f>IF(ครูประเมินนักเรียน!AK38="","",ครูประเมินนักเรียน!AK38)</f>
        <v/>
      </c>
      <c r="H38" s="171" t="str">
        <f>IF(ครูประเมินนักเรียน!AL38="","",ครูประเมินนักเรียน!AL38)</f>
        <v/>
      </c>
      <c r="I38" s="171" t="str">
        <f>IF(ครูประเมินนักเรียน!AM38="","",ครูประเมินนักเรียน!AM38)</f>
        <v/>
      </c>
      <c r="J38" s="171" t="str">
        <f>IF(ครูประเมินนักเรียน!AN38="","",ครูประเมินนักเรียน!AN38)</f>
        <v/>
      </c>
      <c r="K38" s="171" t="str">
        <f>IF(ครูประเมินนักเรียน!AO38="","",ครูประเมินนักเรียน!AO38)</f>
        <v/>
      </c>
      <c r="L38" s="171" t="str">
        <f>IF(ครูประเมินนักเรียน!AP38="","",ครูประเมินนักเรียน!AP38)</f>
        <v/>
      </c>
      <c r="M38" s="171" t="str">
        <f>IF(ครูประเมินนักเรียน!AQ38="","",ครูประเมินนักเรียน!AQ38)</f>
        <v/>
      </c>
      <c r="N38" s="171" t="str">
        <f>IF(ครูประเมินนักเรียน!AR38="","",ครูประเมินนักเรียน!AR38)</f>
        <v/>
      </c>
      <c r="O38" s="171" t="str">
        <f>IF(ครูประเมินนักเรียน!AS38="","",ครูประเมินนักเรียน!AS38)</f>
        <v/>
      </c>
      <c r="P38" s="172" t="str">
        <f t="shared" si="0"/>
        <v/>
      </c>
      <c r="Q38" s="173" t="str">
        <f t="shared" si="3"/>
        <v/>
      </c>
      <c r="R38" s="179" t="str">
        <f t="shared" si="1"/>
        <v/>
      </c>
      <c r="S38" s="174" t="str">
        <f t="shared" si="2"/>
        <v/>
      </c>
      <c r="T38" s="176"/>
      <c r="U38" s="176"/>
      <c r="V38" s="176"/>
      <c r="W38" s="176"/>
      <c r="X38" s="176"/>
      <c r="Y38" s="176"/>
      <c r="Z38" s="176"/>
    </row>
    <row r="39" spans="1:26" s="3" customFormat="1" ht="15.75" customHeight="1">
      <c r="A39" s="2">
        <v>30</v>
      </c>
      <c r="B39" s="38" t="str">
        <f>IF(นักเรียน!C35="","",นักเรียน!C35)</f>
        <v/>
      </c>
      <c r="C39" s="189" t="str">
        <f>IF(นักเรียน!D35="","",นักเรียน!D35)</f>
        <v/>
      </c>
      <c r="D39" s="171" t="str">
        <f>IF(ครูประเมินนักเรียน!AH39="","",ครูประเมินนักเรียน!AH39)</f>
        <v/>
      </c>
      <c r="E39" s="171" t="str">
        <f>IF(ครูประเมินนักเรียน!AI39="","",ครูประเมินนักเรียน!AI39)</f>
        <v/>
      </c>
      <c r="F39" s="171" t="str">
        <f>IF(ครูประเมินนักเรียน!AJ39="","",ครูประเมินนักเรียน!AJ39)</f>
        <v/>
      </c>
      <c r="G39" s="171" t="str">
        <f>IF(ครูประเมินนักเรียน!AK39="","",ครูประเมินนักเรียน!AK39)</f>
        <v/>
      </c>
      <c r="H39" s="171" t="str">
        <f>IF(ครูประเมินนักเรียน!AL39="","",ครูประเมินนักเรียน!AL39)</f>
        <v/>
      </c>
      <c r="I39" s="171" t="str">
        <f>IF(ครูประเมินนักเรียน!AM39="","",ครูประเมินนักเรียน!AM39)</f>
        <v/>
      </c>
      <c r="J39" s="171" t="str">
        <f>IF(ครูประเมินนักเรียน!AN39="","",ครูประเมินนักเรียน!AN39)</f>
        <v/>
      </c>
      <c r="K39" s="171" t="str">
        <f>IF(ครูประเมินนักเรียน!AO39="","",ครูประเมินนักเรียน!AO39)</f>
        <v/>
      </c>
      <c r="L39" s="171" t="str">
        <f>IF(ครูประเมินนักเรียน!AP39="","",ครูประเมินนักเรียน!AP39)</f>
        <v/>
      </c>
      <c r="M39" s="171" t="str">
        <f>IF(ครูประเมินนักเรียน!AQ39="","",ครูประเมินนักเรียน!AQ39)</f>
        <v/>
      </c>
      <c r="N39" s="171" t="str">
        <f>IF(ครูประเมินนักเรียน!AR39="","",ครูประเมินนักเรียน!AR39)</f>
        <v/>
      </c>
      <c r="O39" s="171" t="str">
        <f>IF(ครูประเมินนักเรียน!AS39="","",ครูประเมินนักเรียน!AS39)</f>
        <v/>
      </c>
      <c r="P39" s="172" t="str">
        <f t="shared" si="0"/>
        <v/>
      </c>
      <c r="Q39" s="173" t="str">
        <f t="shared" si="3"/>
        <v/>
      </c>
      <c r="R39" s="179" t="str">
        <f t="shared" si="1"/>
        <v/>
      </c>
      <c r="S39" s="174" t="str">
        <f t="shared" si="2"/>
        <v/>
      </c>
      <c r="T39" s="176"/>
      <c r="U39" s="176"/>
      <c r="V39" s="176"/>
      <c r="W39" s="176"/>
      <c r="X39" s="176"/>
      <c r="Y39" s="176"/>
      <c r="Z39" s="176"/>
    </row>
    <row r="40" spans="1:26" s="3" customFormat="1" ht="15.75" customHeight="1">
      <c r="A40" s="2">
        <v>31</v>
      </c>
      <c r="B40" s="38" t="str">
        <f>IF(นักเรียน!C36="","",นักเรียน!C36)</f>
        <v/>
      </c>
      <c r="C40" s="189" t="str">
        <f>IF(นักเรียน!D36="","",นักเรียน!D36)</f>
        <v/>
      </c>
      <c r="D40" s="171" t="str">
        <f>IF(ครูประเมินนักเรียน!AH40="","",ครูประเมินนักเรียน!AH40)</f>
        <v/>
      </c>
      <c r="E40" s="171" t="str">
        <f>IF(ครูประเมินนักเรียน!AI40="","",ครูประเมินนักเรียน!AI40)</f>
        <v/>
      </c>
      <c r="F40" s="171" t="str">
        <f>IF(ครูประเมินนักเรียน!AJ40="","",ครูประเมินนักเรียน!AJ40)</f>
        <v/>
      </c>
      <c r="G40" s="171" t="str">
        <f>IF(ครูประเมินนักเรียน!AK40="","",ครูประเมินนักเรียน!AK40)</f>
        <v/>
      </c>
      <c r="H40" s="171" t="str">
        <f>IF(ครูประเมินนักเรียน!AL40="","",ครูประเมินนักเรียน!AL40)</f>
        <v/>
      </c>
      <c r="I40" s="171" t="str">
        <f>IF(ครูประเมินนักเรียน!AM40="","",ครูประเมินนักเรียน!AM40)</f>
        <v/>
      </c>
      <c r="J40" s="171" t="str">
        <f>IF(ครูประเมินนักเรียน!AN40="","",ครูประเมินนักเรียน!AN40)</f>
        <v/>
      </c>
      <c r="K40" s="171" t="str">
        <f>IF(ครูประเมินนักเรียน!AO40="","",ครูประเมินนักเรียน!AO40)</f>
        <v/>
      </c>
      <c r="L40" s="171" t="str">
        <f>IF(ครูประเมินนักเรียน!AP40="","",ครูประเมินนักเรียน!AP40)</f>
        <v/>
      </c>
      <c r="M40" s="171" t="str">
        <f>IF(ครูประเมินนักเรียน!AQ40="","",ครูประเมินนักเรียน!AQ40)</f>
        <v/>
      </c>
      <c r="N40" s="171" t="str">
        <f>IF(ครูประเมินนักเรียน!AR40="","",ครูประเมินนักเรียน!AR40)</f>
        <v/>
      </c>
      <c r="O40" s="171" t="str">
        <f>IF(ครูประเมินนักเรียน!AS40="","",ครูประเมินนักเรียน!AS40)</f>
        <v/>
      </c>
      <c r="P40" s="172" t="str">
        <f t="shared" si="0"/>
        <v/>
      </c>
      <c r="Q40" s="173" t="str">
        <f t="shared" si="3"/>
        <v/>
      </c>
      <c r="R40" s="179" t="str">
        <f t="shared" si="1"/>
        <v/>
      </c>
      <c r="S40" s="174" t="str">
        <f t="shared" si="2"/>
        <v/>
      </c>
      <c r="T40" s="176"/>
      <c r="U40" s="176"/>
      <c r="V40" s="176"/>
      <c r="W40" s="176"/>
      <c r="X40" s="176"/>
      <c r="Y40" s="176"/>
      <c r="Z40" s="176"/>
    </row>
    <row r="41" spans="1:26" s="3" customFormat="1" ht="15.75" customHeight="1">
      <c r="A41" s="2">
        <v>32</v>
      </c>
      <c r="B41" s="38" t="str">
        <f>IF(นักเรียน!C37="","",นักเรียน!C37)</f>
        <v/>
      </c>
      <c r="C41" s="189" t="str">
        <f>IF(นักเรียน!D37="","",นักเรียน!D37)</f>
        <v/>
      </c>
      <c r="D41" s="171" t="str">
        <f>IF(ครูประเมินนักเรียน!AH41="","",ครูประเมินนักเรียน!AH41)</f>
        <v/>
      </c>
      <c r="E41" s="171" t="str">
        <f>IF(ครูประเมินนักเรียน!AI41="","",ครูประเมินนักเรียน!AI41)</f>
        <v/>
      </c>
      <c r="F41" s="171" t="str">
        <f>IF(ครูประเมินนักเรียน!AJ41="","",ครูประเมินนักเรียน!AJ41)</f>
        <v/>
      </c>
      <c r="G41" s="171" t="str">
        <f>IF(ครูประเมินนักเรียน!AK41="","",ครูประเมินนักเรียน!AK41)</f>
        <v/>
      </c>
      <c r="H41" s="171" t="str">
        <f>IF(ครูประเมินนักเรียน!AL41="","",ครูประเมินนักเรียน!AL41)</f>
        <v/>
      </c>
      <c r="I41" s="171" t="str">
        <f>IF(ครูประเมินนักเรียน!AM41="","",ครูประเมินนักเรียน!AM41)</f>
        <v/>
      </c>
      <c r="J41" s="171" t="str">
        <f>IF(ครูประเมินนักเรียน!AN41="","",ครูประเมินนักเรียน!AN41)</f>
        <v/>
      </c>
      <c r="K41" s="171" t="str">
        <f>IF(ครูประเมินนักเรียน!AO41="","",ครูประเมินนักเรียน!AO41)</f>
        <v/>
      </c>
      <c r="L41" s="171" t="str">
        <f>IF(ครูประเมินนักเรียน!AP41="","",ครูประเมินนักเรียน!AP41)</f>
        <v/>
      </c>
      <c r="M41" s="171" t="str">
        <f>IF(ครูประเมินนักเรียน!AQ41="","",ครูประเมินนักเรียน!AQ41)</f>
        <v/>
      </c>
      <c r="N41" s="171" t="str">
        <f>IF(ครูประเมินนักเรียน!AR41="","",ครูประเมินนักเรียน!AR41)</f>
        <v/>
      </c>
      <c r="O41" s="171" t="str">
        <f>IF(ครูประเมินนักเรียน!AS41="","",ครูประเมินนักเรียน!AS41)</f>
        <v/>
      </c>
      <c r="P41" s="172" t="str">
        <f t="shared" si="0"/>
        <v/>
      </c>
      <c r="Q41" s="173" t="str">
        <f t="shared" si="3"/>
        <v/>
      </c>
      <c r="R41" s="179" t="str">
        <f t="shared" si="1"/>
        <v/>
      </c>
      <c r="S41" s="174" t="str">
        <f t="shared" si="2"/>
        <v/>
      </c>
      <c r="T41" s="176"/>
      <c r="U41" s="176"/>
      <c r="V41" s="176"/>
      <c r="W41" s="176"/>
      <c r="X41" s="176"/>
      <c r="Y41" s="176"/>
      <c r="Z41" s="176"/>
    </row>
    <row r="42" spans="1:26" s="3" customFormat="1" ht="15.75" customHeight="1">
      <c r="A42" s="2">
        <v>33</v>
      </c>
      <c r="B42" s="38" t="str">
        <f>IF(นักเรียน!C38="","",นักเรียน!C38)</f>
        <v/>
      </c>
      <c r="C42" s="189" t="str">
        <f>IF(นักเรียน!D38="","",นักเรียน!D38)</f>
        <v/>
      </c>
      <c r="D42" s="171" t="str">
        <f>IF(ครูประเมินนักเรียน!AH42="","",ครูประเมินนักเรียน!AH42)</f>
        <v/>
      </c>
      <c r="E42" s="171" t="str">
        <f>IF(ครูประเมินนักเรียน!AI42="","",ครูประเมินนักเรียน!AI42)</f>
        <v/>
      </c>
      <c r="F42" s="171" t="str">
        <f>IF(ครูประเมินนักเรียน!AJ42="","",ครูประเมินนักเรียน!AJ42)</f>
        <v/>
      </c>
      <c r="G42" s="171" t="str">
        <f>IF(ครูประเมินนักเรียน!AK42="","",ครูประเมินนักเรียน!AK42)</f>
        <v/>
      </c>
      <c r="H42" s="171" t="str">
        <f>IF(ครูประเมินนักเรียน!AL42="","",ครูประเมินนักเรียน!AL42)</f>
        <v/>
      </c>
      <c r="I42" s="171" t="str">
        <f>IF(ครูประเมินนักเรียน!AM42="","",ครูประเมินนักเรียน!AM42)</f>
        <v/>
      </c>
      <c r="J42" s="171" t="str">
        <f>IF(ครูประเมินนักเรียน!AN42="","",ครูประเมินนักเรียน!AN42)</f>
        <v/>
      </c>
      <c r="K42" s="171" t="str">
        <f>IF(ครูประเมินนักเรียน!AO42="","",ครูประเมินนักเรียน!AO42)</f>
        <v/>
      </c>
      <c r="L42" s="171" t="str">
        <f>IF(ครูประเมินนักเรียน!AP42="","",ครูประเมินนักเรียน!AP42)</f>
        <v/>
      </c>
      <c r="M42" s="171" t="str">
        <f>IF(ครูประเมินนักเรียน!AQ42="","",ครูประเมินนักเรียน!AQ42)</f>
        <v/>
      </c>
      <c r="N42" s="171" t="str">
        <f>IF(ครูประเมินนักเรียน!AR42="","",ครูประเมินนักเรียน!AR42)</f>
        <v/>
      </c>
      <c r="O42" s="171" t="str">
        <f>IF(ครูประเมินนักเรียน!AS42="","",ครูประเมินนักเรียน!AS42)</f>
        <v/>
      </c>
      <c r="P42" s="172" t="str">
        <f t="shared" si="0"/>
        <v/>
      </c>
      <c r="Q42" s="173" t="str">
        <f t="shared" si="3"/>
        <v/>
      </c>
      <c r="R42" s="179" t="str">
        <f t="shared" si="1"/>
        <v/>
      </c>
      <c r="S42" s="174" t="str">
        <f t="shared" si="2"/>
        <v/>
      </c>
      <c r="T42" s="176"/>
      <c r="U42" s="176"/>
      <c r="V42" s="176"/>
      <c r="W42" s="176"/>
      <c r="X42" s="176"/>
      <c r="Y42" s="176"/>
      <c r="Z42" s="176"/>
    </row>
    <row r="43" spans="1:26" s="3" customFormat="1" ht="15.75" customHeight="1">
      <c r="A43" s="2">
        <v>34</v>
      </c>
      <c r="B43" s="38" t="str">
        <f>IF(นักเรียน!C39="","",นักเรียน!C39)</f>
        <v/>
      </c>
      <c r="C43" s="189" t="str">
        <f>IF(นักเรียน!D39="","",นักเรียน!D39)</f>
        <v/>
      </c>
      <c r="D43" s="171" t="str">
        <f>IF(ครูประเมินนักเรียน!AH43="","",ครูประเมินนักเรียน!AH43)</f>
        <v/>
      </c>
      <c r="E43" s="171" t="str">
        <f>IF(ครูประเมินนักเรียน!AI43="","",ครูประเมินนักเรียน!AI43)</f>
        <v/>
      </c>
      <c r="F43" s="171" t="str">
        <f>IF(ครูประเมินนักเรียน!AJ43="","",ครูประเมินนักเรียน!AJ43)</f>
        <v/>
      </c>
      <c r="G43" s="171" t="str">
        <f>IF(ครูประเมินนักเรียน!AK43="","",ครูประเมินนักเรียน!AK43)</f>
        <v/>
      </c>
      <c r="H43" s="171" t="str">
        <f>IF(ครูประเมินนักเรียน!AL43="","",ครูประเมินนักเรียน!AL43)</f>
        <v/>
      </c>
      <c r="I43" s="171" t="str">
        <f>IF(ครูประเมินนักเรียน!AM43="","",ครูประเมินนักเรียน!AM43)</f>
        <v/>
      </c>
      <c r="J43" s="171" t="str">
        <f>IF(ครูประเมินนักเรียน!AN43="","",ครูประเมินนักเรียน!AN43)</f>
        <v/>
      </c>
      <c r="K43" s="171" t="str">
        <f>IF(ครูประเมินนักเรียน!AO43="","",ครูประเมินนักเรียน!AO43)</f>
        <v/>
      </c>
      <c r="L43" s="171" t="str">
        <f>IF(ครูประเมินนักเรียน!AP43="","",ครูประเมินนักเรียน!AP43)</f>
        <v/>
      </c>
      <c r="M43" s="171" t="str">
        <f>IF(ครูประเมินนักเรียน!AQ43="","",ครูประเมินนักเรียน!AQ43)</f>
        <v/>
      </c>
      <c r="N43" s="171" t="str">
        <f>IF(ครูประเมินนักเรียน!AR43="","",ครูประเมินนักเรียน!AR43)</f>
        <v/>
      </c>
      <c r="O43" s="171" t="str">
        <f>IF(ครูประเมินนักเรียน!AS43="","",ครูประเมินนักเรียน!AS43)</f>
        <v/>
      </c>
      <c r="P43" s="172" t="str">
        <f t="shared" si="0"/>
        <v/>
      </c>
      <c r="Q43" s="173" t="str">
        <f t="shared" si="3"/>
        <v/>
      </c>
      <c r="R43" s="179" t="str">
        <f t="shared" si="1"/>
        <v/>
      </c>
      <c r="S43" s="174" t="str">
        <f t="shared" si="2"/>
        <v/>
      </c>
      <c r="T43" s="176"/>
      <c r="U43" s="176"/>
      <c r="V43" s="176"/>
      <c r="W43" s="176"/>
      <c r="X43" s="176"/>
      <c r="Y43" s="176"/>
      <c r="Z43" s="176"/>
    </row>
    <row r="44" spans="1:26" s="3" customFormat="1" ht="15.75" customHeight="1">
      <c r="A44" s="2">
        <v>35</v>
      </c>
      <c r="B44" s="38" t="str">
        <f>IF(นักเรียน!C40="","",นักเรียน!C40)</f>
        <v/>
      </c>
      <c r="C44" s="189" t="str">
        <f>IF(นักเรียน!D40="","",นักเรียน!D40)</f>
        <v/>
      </c>
      <c r="D44" s="171" t="str">
        <f>IF(ครูประเมินนักเรียน!AH44="","",ครูประเมินนักเรียน!AH44)</f>
        <v/>
      </c>
      <c r="E44" s="171" t="str">
        <f>IF(ครูประเมินนักเรียน!AI44="","",ครูประเมินนักเรียน!AI44)</f>
        <v/>
      </c>
      <c r="F44" s="171" t="str">
        <f>IF(ครูประเมินนักเรียน!AJ44="","",ครูประเมินนักเรียน!AJ44)</f>
        <v/>
      </c>
      <c r="G44" s="171" t="str">
        <f>IF(ครูประเมินนักเรียน!AK44="","",ครูประเมินนักเรียน!AK44)</f>
        <v/>
      </c>
      <c r="H44" s="171" t="str">
        <f>IF(ครูประเมินนักเรียน!AL44="","",ครูประเมินนักเรียน!AL44)</f>
        <v/>
      </c>
      <c r="I44" s="171" t="str">
        <f>IF(ครูประเมินนักเรียน!AM44="","",ครูประเมินนักเรียน!AM44)</f>
        <v/>
      </c>
      <c r="J44" s="171" t="str">
        <f>IF(ครูประเมินนักเรียน!AN44="","",ครูประเมินนักเรียน!AN44)</f>
        <v/>
      </c>
      <c r="K44" s="171" t="str">
        <f>IF(ครูประเมินนักเรียน!AO44="","",ครูประเมินนักเรียน!AO44)</f>
        <v/>
      </c>
      <c r="L44" s="171" t="str">
        <f>IF(ครูประเมินนักเรียน!AP44="","",ครูประเมินนักเรียน!AP44)</f>
        <v/>
      </c>
      <c r="M44" s="171" t="str">
        <f>IF(ครูประเมินนักเรียน!AQ44="","",ครูประเมินนักเรียน!AQ44)</f>
        <v/>
      </c>
      <c r="N44" s="171" t="str">
        <f>IF(ครูประเมินนักเรียน!AR44="","",ครูประเมินนักเรียน!AR44)</f>
        <v/>
      </c>
      <c r="O44" s="171" t="str">
        <f>IF(ครูประเมินนักเรียน!AS44="","",ครูประเมินนักเรียน!AS44)</f>
        <v/>
      </c>
      <c r="P44" s="172" t="str">
        <f t="shared" si="0"/>
        <v/>
      </c>
      <c r="Q44" s="173" t="str">
        <f t="shared" si="3"/>
        <v/>
      </c>
      <c r="R44" s="179" t="str">
        <f t="shared" si="1"/>
        <v/>
      </c>
      <c r="S44" s="174" t="str">
        <f t="shared" si="2"/>
        <v/>
      </c>
      <c r="T44" s="176"/>
      <c r="U44" s="176"/>
      <c r="V44" s="176"/>
      <c r="W44" s="176"/>
      <c r="X44" s="176"/>
      <c r="Y44" s="176"/>
      <c r="Z44" s="176"/>
    </row>
    <row r="45" spans="1:26" s="3" customFormat="1" ht="15.75" customHeight="1">
      <c r="A45" s="2">
        <v>36</v>
      </c>
      <c r="B45" s="38" t="str">
        <f>IF(นักเรียน!C41="","",นักเรียน!C41)</f>
        <v/>
      </c>
      <c r="C45" s="189" t="str">
        <f>IF(นักเรียน!D41="","",นักเรียน!D41)</f>
        <v/>
      </c>
      <c r="D45" s="171" t="str">
        <f>IF(ครูประเมินนักเรียน!AH45="","",ครูประเมินนักเรียน!AH45)</f>
        <v/>
      </c>
      <c r="E45" s="171" t="str">
        <f>IF(ครูประเมินนักเรียน!AI45="","",ครูประเมินนักเรียน!AI45)</f>
        <v/>
      </c>
      <c r="F45" s="171" t="str">
        <f>IF(ครูประเมินนักเรียน!AJ45="","",ครูประเมินนักเรียน!AJ45)</f>
        <v/>
      </c>
      <c r="G45" s="171" t="str">
        <f>IF(ครูประเมินนักเรียน!AK45="","",ครูประเมินนักเรียน!AK45)</f>
        <v/>
      </c>
      <c r="H45" s="171" t="str">
        <f>IF(ครูประเมินนักเรียน!AL45="","",ครูประเมินนักเรียน!AL45)</f>
        <v/>
      </c>
      <c r="I45" s="171" t="str">
        <f>IF(ครูประเมินนักเรียน!AM45="","",ครูประเมินนักเรียน!AM45)</f>
        <v/>
      </c>
      <c r="J45" s="171" t="str">
        <f>IF(ครูประเมินนักเรียน!AN45="","",ครูประเมินนักเรียน!AN45)</f>
        <v/>
      </c>
      <c r="K45" s="171" t="str">
        <f>IF(ครูประเมินนักเรียน!AO45="","",ครูประเมินนักเรียน!AO45)</f>
        <v/>
      </c>
      <c r="L45" s="171" t="str">
        <f>IF(ครูประเมินนักเรียน!AP45="","",ครูประเมินนักเรียน!AP45)</f>
        <v/>
      </c>
      <c r="M45" s="171" t="str">
        <f>IF(ครูประเมินนักเรียน!AQ45="","",ครูประเมินนักเรียน!AQ45)</f>
        <v/>
      </c>
      <c r="N45" s="171" t="str">
        <f>IF(ครูประเมินนักเรียน!AR45="","",ครูประเมินนักเรียน!AR45)</f>
        <v/>
      </c>
      <c r="O45" s="171" t="str">
        <f>IF(ครูประเมินนักเรียน!AS45="","",ครูประเมินนักเรียน!AS45)</f>
        <v/>
      </c>
      <c r="P45" s="172" t="str">
        <f t="shared" si="0"/>
        <v/>
      </c>
      <c r="Q45" s="173" t="str">
        <f t="shared" si="3"/>
        <v/>
      </c>
      <c r="R45" s="179" t="str">
        <f t="shared" si="1"/>
        <v/>
      </c>
      <c r="S45" s="174" t="str">
        <f t="shared" si="2"/>
        <v/>
      </c>
      <c r="T45" s="176"/>
      <c r="U45" s="176"/>
      <c r="V45" s="176"/>
      <c r="W45" s="176"/>
      <c r="X45" s="176"/>
      <c r="Y45" s="176"/>
      <c r="Z45" s="176"/>
    </row>
    <row r="46" spans="1:26" s="3" customFormat="1" ht="15.75" customHeight="1">
      <c r="A46" s="2">
        <v>37</v>
      </c>
      <c r="B46" s="38" t="str">
        <f>IF(นักเรียน!C42="","",นักเรียน!C42)</f>
        <v/>
      </c>
      <c r="C46" s="189" t="str">
        <f>IF(นักเรียน!D42="","",นักเรียน!D42)</f>
        <v/>
      </c>
      <c r="D46" s="171" t="str">
        <f>IF(ครูประเมินนักเรียน!AH46="","",ครูประเมินนักเรียน!AH46)</f>
        <v/>
      </c>
      <c r="E46" s="171" t="str">
        <f>IF(ครูประเมินนักเรียน!AI46="","",ครูประเมินนักเรียน!AI46)</f>
        <v/>
      </c>
      <c r="F46" s="171" t="str">
        <f>IF(ครูประเมินนักเรียน!AJ46="","",ครูประเมินนักเรียน!AJ46)</f>
        <v/>
      </c>
      <c r="G46" s="171" t="str">
        <f>IF(ครูประเมินนักเรียน!AK46="","",ครูประเมินนักเรียน!AK46)</f>
        <v/>
      </c>
      <c r="H46" s="171" t="str">
        <f>IF(ครูประเมินนักเรียน!AL46="","",ครูประเมินนักเรียน!AL46)</f>
        <v/>
      </c>
      <c r="I46" s="171" t="str">
        <f>IF(ครูประเมินนักเรียน!AM46="","",ครูประเมินนักเรียน!AM46)</f>
        <v/>
      </c>
      <c r="J46" s="171" t="str">
        <f>IF(ครูประเมินนักเรียน!AN46="","",ครูประเมินนักเรียน!AN46)</f>
        <v/>
      </c>
      <c r="K46" s="171" t="str">
        <f>IF(ครูประเมินนักเรียน!AO46="","",ครูประเมินนักเรียน!AO46)</f>
        <v/>
      </c>
      <c r="L46" s="171" t="str">
        <f>IF(ครูประเมินนักเรียน!AP46="","",ครูประเมินนักเรียน!AP46)</f>
        <v/>
      </c>
      <c r="M46" s="171" t="str">
        <f>IF(ครูประเมินนักเรียน!AQ46="","",ครูประเมินนักเรียน!AQ46)</f>
        <v/>
      </c>
      <c r="N46" s="171" t="str">
        <f>IF(ครูประเมินนักเรียน!AR46="","",ครูประเมินนักเรียน!AR46)</f>
        <v/>
      </c>
      <c r="O46" s="171" t="str">
        <f>IF(ครูประเมินนักเรียน!AS46="","",ครูประเมินนักเรียน!AS46)</f>
        <v/>
      </c>
      <c r="P46" s="172" t="str">
        <f t="shared" si="0"/>
        <v/>
      </c>
      <c r="Q46" s="173" t="str">
        <f t="shared" si="3"/>
        <v/>
      </c>
      <c r="R46" s="179" t="str">
        <f t="shared" si="1"/>
        <v/>
      </c>
      <c r="S46" s="174" t="str">
        <f t="shared" si="2"/>
        <v/>
      </c>
      <c r="T46" s="176"/>
      <c r="U46" s="176"/>
      <c r="V46" s="176"/>
      <c r="W46" s="176"/>
      <c r="X46" s="176"/>
      <c r="Y46" s="176"/>
      <c r="Z46" s="176"/>
    </row>
    <row r="47" spans="1:26" s="4" customFormat="1" ht="15.75" customHeight="1">
      <c r="A47" s="2">
        <v>38</v>
      </c>
      <c r="B47" s="38" t="str">
        <f>IF(นักเรียน!C43="","",นักเรียน!C43)</f>
        <v/>
      </c>
      <c r="C47" s="189" t="str">
        <f>IF(นักเรียน!D43="","",นักเรียน!D43)</f>
        <v/>
      </c>
      <c r="D47" s="171" t="str">
        <f>IF(ครูประเมินนักเรียน!AH47="","",ครูประเมินนักเรียน!AH47)</f>
        <v/>
      </c>
      <c r="E47" s="171" t="str">
        <f>IF(ครูประเมินนักเรียน!AI47="","",ครูประเมินนักเรียน!AI47)</f>
        <v/>
      </c>
      <c r="F47" s="171" t="str">
        <f>IF(ครูประเมินนักเรียน!AJ47="","",ครูประเมินนักเรียน!AJ47)</f>
        <v/>
      </c>
      <c r="G47" s="171" t="str">
        <f>IF(ครูประเมินนักเรียน!AK47="","",ครูประเมินนักเรียน!AK47)</f>
        <v/>
      </c>
      <c r="H47" s="171" t="str">
        <f>IF(ครูประเมินนักเรียน!AL47="","",ครูประเมินนักเรียน!AL47)</f>
        <v/>
      </c>
      <c r="I47" s="171" t="str">
        <f>IF(ครูประเมินนักเรียน!AM47="","",ครูประเมินนักเรียน!AM47)</f>
        <v/>
      </c>
      <c r="J47" s="171" t="str">
        <f>IF(ครูประเมินนักเรียน!AN47="","",ครูประเมินนักเรียน!AN47)</f>
        <v/>
      </c>
      <c r="K47" s="171" t="str">
        <f>IF(ครูประเมินนักเรียน!AO47="","",ครูประเมินนักเรียน!AO47)</f>
        <v/>
      </c>
      <c r="L47" s="171" t="str">
        <f>IF(ครูประเมินนักเรียน!AP47="","",ครูประเมินนักเรียน!AP47)</f>
        <v/>
      </c>
      <c r="M47" s="171" t="str">
        <f>IF(ครูประเมินนักเรียน!AQ47="","",ครูประเมินนักเรียน!AQ47)</f>
        <v/>
      </c>
      <c r="N47" s="171" t="str">
        <f>IF(ครูประเมินนักเรียน!AR47="","",ครูประเมินนักเรียน!AR47)</f>
        <v/>
      </c>
      <c r="O47" s="171" t="str">
        <f>IF(ครูประเมินนักเรียน!AS47="","",ครูประเมินนักเรียน!AS47)</f>
        <v/>
      </c>
      <c r="P47" s="172" t="str">
        <f t="shared" si="0"/>
        <v/>
      </c>
      <c r="Q47" s="173" t="str">
        <f t="shared" si="3"/>
        <v/>
      </c>
      <c r="R47" s="179" t="str">
        <f t="shared" si="1"/>
        <v/>
      </c>
      <c r="S47" s="174" t="str">
        <f t="shared" si="2"/>
        <v/>
      </c>
      <c r="T47" s="177"/>
      <c r="U47" s="177"/>
      <c r="V47" s="177"/>
      <c r="W47" s="177"/>
      <c r="X47" s="177"/>
      <c r="Y47" s="177"/>
      <c r="Z47" s="177"/>
    </row>
    <row r="48" spans="1:26" s="4" customFormat="1" ht="15.75" customHeight="1">
      <c r="A48" s="2">
        <v>39</v>
      </c>
      <c r="B48" s="38" t="str">
        <f>IF(นักเรียน!C44="","",นักเรียน!C44)</f>
        <v/>
      </c>
      <c r="C48" s="189" t="str">
        <f>IF(นักเรียน!D44="","",นักเรียน!D44)</f>
        <v/>
      </c>
      <c r="D48" s="171" t="str">
        <f>IF(ครูประเมินนักเรียน!AH48="","",ครูประเมินนักเรียน!AH48)</f>
        <v/>
      </c>
      <c r="E48" s="171" t="str">
        <f>IF(ครูประเมินนักเรียน!AI48="","",ครูประเมินนักเรียน!AI48)</f>
        <v/>
      </c>
      <c r="F48" s="171" t="str">
        <f>IF(ครูประเมินนักเรียน!AJ48="","",ครูประเมินนักเรียน!AJ48)</f>
        <v/>
      </c>
      <c r="G48" s="171" t="str">
        <f>IF(ครูประเมินนักเรียน!AK48="","",ครูประเมินนักเรียน!AK48)</f>
        <v/>
      </c>
      <c r="H48" s="171" t="str">
        <f>IF(ครูประเมินนักเรียน!AL48="","",ครูประเมินนักเรียน!AL48)</f>
        <v/>
      </c>
      <c r="I48" s="171" t="str">
        <f>IF(ครูประเมินนักเรียน!AM48="","",ครูประเมินนักเรียน!AM48)</f>
        <v/>
      </c>
      <c r="J48" s="171" t="str">
        <f>IF(ครูประเมินนักเรียน!AN48="","",ครูประเมินนักเรียน!AN48)</f>
        <v/>
      </c>
      <c r="K48" s="171" t="str">
        <f>IF(ครูประเมินนักเรียน!AO48="","",ครูประเมินนักเรียน!AO48)</f>
        <v/>
      </c>
      <c r="L48" s="171" t="str">
        <f>IF(ครูประเมินนักเรียน!AP48="","",ครูประเมินนักเรียน!AP48)</f>
        <v/>
      </c>
      <c r="M48" s="171" t="str">
        <f>IF(ครูประเมินนักเรียน!AQ48="","",ครูประเมินนักเรียน!AQ48)</f>
        <v/>
      </c>
      <c r="N48" s="171" t="str">
        <f>IF(ครูประเมินนักเรียน!AR48="","",ครูประเมินนักเรียน!AR48)</f>
        <v/>
      </c>
      <c r="O48" s="171" t="str">
        <f>IF(ครูประเมินนักเรียน!AS48="","",ครูประเมินนักเรียน!AS48)</f>
        <v/>
      </c>
      <c r="P48" s="172" t="str">
        <f t="shared" si="0"/>
        <v/>
      </c>
      <c r="Q48" s="173" t="str">
        <f t="shared" si="3"/>
        <v/>
      </c>
      <c r="R48" s="179" t="str">
        <f t="shared" si="1"/>
        <v/>
      </c>
      <c r="S48" s="174" t="str">
        <f t="shared" si="2"/>
        <v/>
      </c>
      <c r="T48" s="177"/>
      <c r="U48" s="177"/>
      <c r="V48" s="177"/>
      <c r="W48" s="177"/>
      <c r="X48" s="177"/>
      <c r="Y48" s="177"/>
      <c r="Z48" s="177"/>
    </row>
    <row r="49" spans="1:26" s="4" customFormat="1" ht="15.75" customHeight="1">
      <c r="A49" s="2">
        <v>40</v>
      </c>
      <c r="B49" s="38" t="str">
        <f>IF(นักเรียน!C45="","",นักเรียน!C45)</f>
        <v/>
      </c>
      <c r="C49" s="189" t="str">
        <f>IF(นักเรียน!D45="","",นักเรียน!D45)</f>
        <v/>
      </c>
      <c r="D49" s="171" t="str">
        <f>IF(ครูประเมินนักเรียน!AH49="","",ครูประเมินนักเรียน!AH49)</f>
        <v/>
      </c>
      <c r="E49" s="171" t="str">
        <f>IF(ครูประเมินนักเรียน!AI49="","",ครูประเมินนักเรียน!AI49)</f>
        <v/>
      </c>
      <c r="F49" s="171" t="str">
        <f>IF(ครูประเมินนักเรียน!AJ49="","",ครูประเมินนักเรียน!AJ49)</f>
        <v/>
      </c>
      <c r="G49" s="171" t="str">
        <f>IF(ครูประเมินนักเรียน!AK49="","",ครูประเมินนักเรียน!AK49)</f>
        <v/>
      </c>
      <c r="H49" s="171" t="str">
        <f>IF(ครูประเมินนักเรียน!AL49="","",ครูประเมินนักเรียน!AL49)</f>
        <v/>
      </c>
      <c r="I49" s="171" t="str">
        <f>IF(ครูประเมินนักเรียน!AM49="","",ครูประเมินนักเรียน!AM49)</f>
        <v/>
      </c>
      <c r="J49" s="171" t="str">
        <f>IF(ครูประเมินนักเรียน!AN49="","",ครูประเมินนักเรียน!AN49)</f>
        <v/>
      </c>
      <c r="K49" s="171" t="str">
        <f>IF(ครูประเมินนักเรียน!AO49="","",ครูประเมินนักเรียน!AO49)</f>
        <v/>
      </c>
      <c r="L49" s="171" t="str">
        <f>IF(ครูประเมินนักเรียน!AP49="","",ครูประเมินนักเรียน!AP49)</f>
        <v/>
      </c>
      <c r="M49" s="171" t="str">
        <f>IF(ครูประเมินนักเรียน!AQ49="","",ครูประเมินนักเรียน!AQ49)</f>
        <v/>
      </c>
      <c r="N49" s="171" t="str">
        <f>IF(ครูประเมินนักเรียน!AR49="","",ครูประเมินนักเรียน!AR49)</f>
        <v/>
      </c>
      <c r="O49" s="171" t="str">
        <f>IF(ครูประเมินนักเรียน!AS49="","",ครูประเมินนักเรียน!AS49)</f>
        <v/>
      </c>
      <c r="P49" s="172" t="str">
        <f t="shared" si="0"/>
        <v/>
      </c>
      <c r="Q49" s="173" t="str">
        <f t="shared" si="3"/>
        <v/>
      </c>
      <c r="R49" s="179" t="str">
        <f t="shared" si="1"/>
        <v/>
      </c>
      <c r="S49" s="174" t="str">
        <f t="shared" si="2"/>
        <v/>
      </c>
      <c r="T49" s="177"/>
      <c r="U49" s="177"/>
      <c r="V49" s="177"/>
      <c r="W49" s="177"/>
      <c r="X49" s="177"/>
      <c r="Y49" s="177"/>
      <c r="Z49" s="177"/>
    </row>
    <row r="50" spans="1:26" s="4" customFormat="1" ht="15.75" customHeight="1">
      <c r="A50" s="2">
        <v>41</v>
      </c>
      <c r="B50" s="38" t="str">
        <f>IF(นักเรียน!C46="","",นักเรียน!C46)</f>
        <v/>
      </c>
      <c r="C50" s="189" t="str">
        <f>IF(นักเรียน!D46="","",นักเรียน!D46)</f>
        <v/>
      </c>
      <c r="D50" s="171" t="str">
        <f>IF(ครูประเมินนักเรียน!AH50="","",ครูประเมินนักเรียน!AH50)</f>
        <v/>
      </c>
      <c r="E50" s="171" t="str">
        <f>IF(ครูประเมินนักเรียน!AI50="","",ครูประเมินนักเรียน!AI50)</f>
        <v/>
      </c>
      <c r="F50" s="171" t="str">
        <f>IF(ครูประเมินนักเรียน!AJ50="","",ครูประเมินนักเรียน!AJ50)</f>
        <v/>
      </c>
      <c r="G50" s="171" t="str">
        <f>IF(ครูประเมินนักเรียน!AK50="","",ครูประเมินนักเรียน!AK50)</f>
        <v/>
      </c>
      <c r="H50" s="171" t="str">
        <f>IF(ครูประเมินนักเรียน!AL50="","",ครูประเมินนักเรียน!AL50)</f>
        <v/>
      </c>
      <c r="I50" s="171" t="str">
        <f>IF(ครูประเมินนักเรียน!AM50="","",ครูประเมินนักเรียน!AM50)</f>
        <v/>
      </c>
      <c r="J50" s="171" t="str">
        <f>IF(ครูประเมินนักเรียน!AN50="","",ครูประเมินนักเรียน!AN50)</f>
        <v/>
      </c>
      <c r="K50" s="171" t="str">
        <f>IF(ครูประเมินนักเรียน!AO50="","",ครูประเมินนักเรียน!AO50)</f>
        <v/>
      </c>
      <c r="L50" s="171" t="str">
        <f>IF(ครูประเมินนักเรียน!AP50="","",ครูประเมินนักเรียน!AP50)</f>
        <v/>
      </c>
      <c r="M50" s="171" t="str">
        <f>IF(ครูประเมินนักเรียน!AQ50="","",ครูประเมินนักเรียน!AQ50)</f>
        <v/>
      </c>
      <c r="N50" s="171" t="str">
        <f>IF(ครูประเมินนักเรียน!AR50="","",ครูประเมินนักเรียน!AR50)</f>
        <v/>
      </c>
      <c r="O50" s="171" t="str">
        <f>IF(ครูประเมินนักเรียน!AS50="","",ครูประเมินนักเรียน!AS50)</f>
        <v/>
      </c>
      <c r="P50" s="172" t="str">
        <f t="shared" si="0"/>
        <v/>
      </c>
      <c r="Q50" s="173" t="str">
        <f t="shared" si="3"/>
        <v/>
      </c>
      <c r="R50" s="179" t="str">
        <f t="shared" si="1"/>
        <v/>
      </c>
      <c r="S50" s="174" t="str">
        <f t="shared" si="2"/>
        <v/>
      </c>
      <c r="T50" s="177"/>
      <c r="U50" s="177"/>
      <c r="V50" s="177"/>
      <c r="W50" s="177"/>
      <c r="X50" s="177"/>
      <c r="Y50" s="177"/>
      <c r="Z50" s="177"/>
    </row>
    <row r="51" spans="1:26" s="4" customFormat="1" ht="15.75" customHeight="1">
      <c r="A51" s="2">
        <v>42</v>
      </c>
      <c r="B51" s="38" t="str">
        <f>IF(นักเรียน!C47="","",นักเรียน!C47)</f>
        <v/>
      </c>
      <c r="C51" s="189" t="str">
        <f>IF(นักเรียน!D47="","",นักเรียน!D47)</f>
        <v/>
      </c>
      <c r="D51" s="171" t="str">
        <f>IF(ครูประเมินนักเรียน!AH51="","",ครูประเมินนักเรียน!AH51)</f>
        <v/>
      </c>
      <c r="E51" s="171" t="str">
        <f>IF(ครูประเมินนักเรียน!AI51="","",ครูประเมินนักเรียน!AI51)</f>
        <v/>
      </c>
      <c r="F51" s="171" t="str">
        <f>IF(ครูประเมินนักเรียน!AJ51="","",ครูประเมินนักเรียน!AJ51)</f>
        <v/>
      </c>
      <c r="G51" s="171" t="str">
        <f>IF(ครูประเมินนักเรียน!AK51="","",ครูประเมินนักเรียน!AK51)</f>
        <v/>
      </c>
      <c r="H51" s="171" t="str">
        <f>IF(ครูประเมินนักเรียน!AL51="","",ครูประเมินนักเรียน!AL51)</f>
        <v/>
      </c>
      <c r="I51" s="171" t="str">
        <f>IF(ครูประเมินนักเรียน!AM51="","",ครูประเมินนักเรียน!AM51)</f>
        <v/>
      </c>
      <c r="J51" s="171" t="str">
        <f>IF(ครูประเมินนักเรียน!AN51="","",ครูประเมินนักเรียน!AN51)</f>
        <v/>
      </c>
      <c r="K51" s="171" t="str">
        <f>IF(ครูประเมินนักเรียน!AO51="","",ครูประเมินนักเรียน!AO51)</f>
        <v/>
      </c>
      <c r="L51" s="171" t="str">
        <f>IF(ครูประเมินนักเรียน!AP51="","",ครูประเมินนักเรียน!AP51)</f>
        <v/>
      </c>
      <c r="M51" s="171" t="str">
        <f>IF(ครูประเมินนักเรียน!AQ51="","",ครูประเมินนักเรียน!AQ51)</f>
        <v/>
      </c>
      <c r="N51" s="171" t="str">
        <f>IF(ครูประเมินนักเรียน!AR51="","",ครูประเมินนักเรียน!AR51)</f>
        <v/>
      </c>
      <c r="O51" s="171" t="str">
        <f>IF(ครูประเมินนักเรียน!AS51="","",ครูประเมินนักเรียน!AS51)</f>
        <v/>
      </c>
      <c r="P51" s="172" t="str">
        <f t="shared" si="0"/>
        <v/>
      </c>
      <c r="Q51" s="173" t="str">
        <f t="shared" si="3"/>
        <v/>
      </c>
      <c r="R51" s="179" t="str">
        <f t="shared" si="1"/>
        <v/>
      </c>
      <c r="S51" s="174" t="str">
        <f t="shared" si="2"/>
        <v/>
      </c>
      <c r="T51" s="177"/>
      <c r="U51" s="177"/>
      <c r="V51" s="177"/>
      <c r="W51" s="177"/>
      <c r="X51" s="177"/>
      <c r="Y51" s="177"/>
      <c r="Z51" s="177"/>
    </row>
    <row r="52" spans="1:26" s="4" customFormat="1" ht="15.75" customHeight="1">
      <c r="A52" s="2">
        <v>43</v>
      </c>
      <c r="B52" s="38" t="str">
        <f>IF(นักเรียน!C48="","",นักเรียน!C48)</f>
        <v/>
      </c>
      <c r="C52" s="189" t="str">
        <f>IF(นักเรียน!D48="","",นักเรียน!D48)</f>
        <v/>
      </c>
      <c r="D52" s="171" t="str">
        <f>IF(ครูประเมินนักเรียน!AH52="","",ครูประเมินนักเรียน!AH52)</f>
        <v/>
      </c>
      <c r="E52" s="171" t="str">
        <f>IF(ครูประเมินนักเรียน!AI52="","",ครูประเมินนักเรียน!AI52)</f>
        <v/>
      </c>
      <c r="F52" s="171" t="str">
        <f>IF(ครูประเมินนักเรียน!AJ52="","",ครูประเมินนักเรียน!AJ52)</f>
        <v/>
      </c>
      <c r="G52" s="171" t="str">
        <f>IF(ครูประเมินนักเรียน!AK52="","",ครูประเมินนักเรียน!AK52)</f>
        <v/>
      </c>
      <c r="H52" s="171" t="str">
        <f>IF(ครูประเมินนักเรียน!AL52="","",ครูประเมินนักเรียน!AL52)</f>
        <v/>
      </c>
      <c r="I52" s="171" t="str">
        <f>IF(ครูประเมินนักเรียน!AM52="","",ครูประเมินนักเรียน!AM52)</f>
        <v/>
      </c>
      <c r="J52" s="171" t="str">
        <f>IF(ครูประเมินนักเรียน!AN52="","",ครูประเมินนักเรียน!AN52)</f>
        <v/>
      </c>
      <c r="K52" s="171" t="str">
        <f>IF(ครูประเมินนักเรียน!AO52="","",ครูประเมินนักเรียน!AO52)</f>
        <v/>
      </c>
      <c r="L52" s="171" t="str">
        <f>IF(ครูประเมินนักเรียน!AP52="","",ครูประเมินนักเรียน!AP52)</f>
        <v/>
      </c>
      <c r="M52" s="171" t="str">
        <f>IF(ครูประเมินนักเรียน!AQ52="","",ครูประเมินนักเรียน!AQ52)</f>
        <v/>
      </c>
      <c r="N52" s="171" t="str">
        <f>IF(ครูประเมินนักเรียน!AR52="","",ครูประเมินนักเรียน!AR52)</f>
        <v/>
      </c>
      <c r="O52" s="171" t="str">
        <f>IF(ครูประเมินนักเรียน!AS52="","",ครูประเมินนักเรียน!AS52)</f>
        <v/>
      </c>
      <c r="P52" s="172" t="str">
        <f t="shared" si="0"/>
        <v/>
      </c>
      <c r="Q52" s="173" t="str">
        <f t="shared" si="3"/>
        <v/>
      </c>
      <c r="R52" s="179" t="str">
        <f t="shared" si="1"/>
        <v/>
      </c>
      <c r="S52" s="174" t="str">
        <f t="shared" si="2"/>
        <v/>
      </c>
      <c r="T52" s="177"/>
      <c r="U52" s="177"/>
      <c r="V52" s="177"/>
      <c r="W52" s="177"/>
      <c r="X52" s="177"/>
      <c r="Y52" s="177"/>
      <c r="Z52" s="177"/>
    </row>
    <row r="53" spans="1:26" s="4" customFormat="1" ht="15.75" customHeight="1">
      <c r="A53" s="2">
        <v>44</v>
      </c>
      <c r="B53" s="38" t="str">
        <f>IF(นักเรียน!C49="","",นักเรียน!C49)</f>
        <v/>
      </c>
      <c r="C53" s="189" t="str">
        <f>IF(นักเรียน!D49="","",นักเรียน!D49)</f>
        <v/>
      </c>
      <c r="D53" s="171" t="str">
        <f>IF(ครูประเมินนักเรียน!AH53="","",ครูประเมินนักเรียน!AH53)</f>
        <v/>
      </c>
      <c r="E53" s="171" t="str">
        <f>IF(ครูประเมินนักเรียน!AI53="","",ครูประเมินนักเรียน!AI53)</f>
        <v/>
      </c>
      <c r="F53" s="171" t="str">
        <f>IF(ครูประเมินนักเรียน!AJ53="","",ครูประเมินนักเรียน!AJ53)</f>
        <v/>
      </c>
      <c r="G53" s="171" t="str">
        <f>IF(ครูประเมินนักเรียน!AK53="","",ครูประเมินนักเรียน!AK53)</f>
        <v/>
      </c>
      <c r="H53" s="171" t="str">
        <f>IF(ครูประเมินนักเรียน!AL53="","",ครูประเมินนักเรียน!AL53)</f>
        <v/>
      </c>
      <c r="I53" s="171" t="str">
        <f>IF(ครูประเมินนักเรียน!AM53="","",ครูประเมินนักเรียน!AM53)</f>
        <v/>
      </c>
      <c r="J53" s="171" t="str">
        <f>IF(ครูประเมินนักเรียน!AN53="","",ครูประเมินนักเรียน!AN53)</f>
        <v/>
      </c>
      <c r="K53" s="171" t="str">
        <f>IF(ครูประเมินนักเรียน!AO53="","",ครูประเมินนักเรียน!AO53)</f>
        <v/>
      </c>
      <c r="L53" s="171" t="str">
        <f>IF(ครูประเมินนักเรียน!AP53="","",ครูประเมินนักเรียน!AP53)</f>
        <v/>
      </c>
      <c r="M53" s="171" t="str">
        <f>IF(ครูประเมินนักเรียน!AQ53="","",ครูประเมินนักเรียน!AQ53)</f>
        <v/>
      </c>
      <c r="N53" s="171" t="str">
        <f>IF(ครูประเมินนักเรียน!AR53="","",ครูประเมินนักเรียน!AR53)</f>
        <v/>
      </c>
      <c r="O53" s="171" t="str">
        <f>IF(ครูประเมินนักเรียน!AS53="","",ครูประเมินนักเรียน!AS53)</f>
        <v/>
      </c>
      <c r="P53" s="172" t="str">
        <f t="shared" si="0"/>
        <v/>
      </c>
      <c r="Q53" s="173" t="str">
        <f t="shared" si="3"/>
        <v/>
      </c>
      <c r="R53" s="179" t="str">
        <f t="shared" si="1"/>
        <v/>
      </c>
      <c r="S53" s="174" t="str">
        <f t="shared" si="2"/>
        <v/>
      </c>
      <c r="T53" s="177"/>
      <c r="U53" s="177"/>
      <c r="V53" s="177"/>
      <c r="W53" s="177"/>
      <c r="X53" s="177"/>
      <c r="Y53" s="177"/>
      <c r="Z53" s="177"/>
    </row>
    <row r="54" spans="1:26" s="4" customFormat="1" ht="15.75" customHeight="1">
      <c r="A54" s="2">
        <v>45</v>
      </c>
      <c r="B54" s="38" t="str">
        <f>IF(นักเรียน!C50="","",นักเรียน!C50)</f>
        <v/>
      </c>
      <c r="C54" s="189" t="str">
        <f>IF(นักเรียน!D50="","",นักเรียน!D50)</f>
        <v/>
      </c>
      <c r="D54" s="171" t="str">
        <f>IF(ครูประเมินนักเรียน!AH54="","",ครูประเมินนักเรียน!AH54)</f>
        <v/>
      </c>
      <c r="E54" s="171" t="str">
        <f>IF(ครูประเมินนักเรียน!AI54="","",ครูประเมินนักเรียน!AI54)</f>
        <v/>
      </c>
      <c r="F54" s="171" t="str">
        <f>IF(ครูประเมินนักเรียน!AJ54="","",ครูประเมินนักเรียน!AJ54)</f>
        <v/>
      </c>
      <c r="G54" s="171" t="str">
        <f>IF(ครูประเมินนักเรียน!AK54="","",ครูประเมินนักเรียน!AK54)</f>
        <v/>
      </c>
      <c r="H54" s="171" t="str">
        <f>IF(ครูประเมินนักเรียน!AL54="","",ครูประเมินนักเรียน!AL54)</f>
        <v/>
      </c>
      <c r="I54" s="171" t="str">
        <f>IF(ครูประเมินนักเรียน!AM54="","",ครูประเมินนักเรียน!AM54)</f>
        <v/>
      </c>
      <c r="J54" s="171" t="str">
        <f>IF(ครูประเมินนักเรียน!AN54="","",ครูประเมินนักเรียน!AN54)</f>
        <v/>
      </c>
      <c r="K54" s="171" t="str">
        <f>IF(ครูประเมินนักเรียน!AO54="","",ครูประเมินนักเรียน!AO54)</f>
        <v/>
      </c>
      <c r="L54" s="171" t="str">
        <f>IF(ครูประเมินนักเรียน!AP54="","",ครูประเมินนักเรียน!AP54)</f>
        <v/>
      </c>
      <c r="M54" s="171" t="str">
        <f>IF(ครูประเมินนักเรียน!AQ54="","",ครูประเมินนักเรียน!AQ54)</f>
        <v/>
      </c>
      <c r="N54" s="171" t="str">
        <f>IF(ครูประเมินนักเรียน!AR54="","",ครูประเมินนักเรียน!AR54)</f>
        <v/>
      </c>
      <c r="O54" s="171" t="str">
        <f>IF(ครูประเมินนักเรียน!AS54="","",ครูประเมินนักเรียน!AS54)</f>
        <v/>
      </c>
      <c r="P54" s="172" t="str">
        <f t="shared" si="0"/>
        <v/>
      </c>
      <c r="Q54" s="173" t="str">
        <f t="shared" si="3"/>
        <v/>
      </c>
      <c r="R54" s="179" t="str">
        <f t="shared" si="1"/>
        <v/>
      </c>
      <c r="S54" s="174" t="str">
        <f t="shared" si="2"/>
        <v/>
      </c>
      <c r="T54" s="177"/>
      <c r="U54" s="177"/>
      <c r="V54" s="177"/>
      <c r="W54" s="177"/>
      <c r="X54" s="177"/>
      <c r="Y54" s="177"/>
      <c r="Z54" s="177"/>
    </row>
    <row r="55" spans="1:26" s="163" customFormat="1" ht="15.75" customHeight="1">
      <c r="T55" s="177"/>
      <c r="U55" s="177"/>
      <c r="V55" s="177"/>
      <c r="W55" s="177"/>
      <c r="X55" s="177"/>
      <c r="Y55" s="177"/>
      <c r="Z55" s="177"/>
    </row>
    <row r="56" spans="1:26" s="164" customFormat="1">
      <c r="T56" s="175"/>
      <c r="U56" s="175"/>
      <c r="V56" s="175"/>
      <c r="W56" s="175"/>
      <c r="X56" s="175"/>
      <c r="Y56" s="175"/>
      <c r="Z56" s="175"/>
    </row>
    <row r="57" spans="1:26" s="164" customFormat="1">
      <c r="T57" s="175"/>
      <c r="U57" s="175"/>
      <c r="V57" s="175"/>
      <c r="W57" s="175"/>
      <c r="X57" s="175"/>
      <c r="Y57" s="175"/>
      <c r="Z57" s="175"/>
    </row>
    <row r="58" spans="1:26" s="164" customFormat="1">
      <c r="T58" s="175"/>
      <c r="U58" s="175"/>
      <c r="V58" s="175"/>
      <c r="W58" s="175"/>
      <c r="X58" s="175"/>
      <c r="Y58" s="175"/>
      <c r="Z58" s="175"/>
    </row>
    <row r="59" spans="1:26" s="164" customFormat="1">
      <c r="T59" s="175"/>
      <c r="U59" s="175"/>
      <c r="V59" s="175"/>
      <c r="W59" s="175"/>
      <c r="X59" s="175"/>
      <c r="Y59" s="175"/>
      <c r="Z59" s="175"/>
    </row>
    <row r="60" spans="1:26" s="164" customFormat="1">
      <c r="T60" s="175"/>
      <c r="U60" s="175"/>
      <c r="V60" s="175"/>
      <c r="W60" s="175"/>
      <c r="X60" s="175"/>
      <c r="Y60" s="175"/>
      <c r="Z60" s="175"/>
    </row>
    <row r="61" spans="1:26" s="164" customFormat="1">
      <c r="T61" s="175"/>
      <c r="U61" s="175"/>
      <c r="V61" s="175"/>
      <c r="W61" s="175"/>
      <c r="X61" s="175"/>
      <c r="Y61" s="175"/>
      <c r="Z61" s="175"/>
    </row>
    <row r="62" spans="1:26" s="164" customFormat="1">
      <c r="T62" s="175"/>
      <c r="U62" s="175"/>
      <c r="V62" s="175"/>
      <c r="W62" s="175"/>
      <c r="X62" s="175"/>
      <c r="Y62" s="175"/>
      <c r="Z62" s="175"/>
    </row>
    <row r="63" spans="1:26" s="164" customFormat="1">
      <c r="T63" s="175"/>
      <c r="U63" s="175"/>
      <c r="V63" s="175"/>
      <c r="W63" s="175"/>
      <c r="X63" s="175"/>
      <c r="Y63" s="175"/>
      <c r="Z63" s="175"/>
    </row>
    <row r="64" spans="1:26" s="164" customFormat="1">
      <c r="T64" s="175"/>
      <c r="U64" s="175"/>
      <c r="V64" s="175"/>
      <c r="W64" s="175"/>
      <c r="X64" s="175"/>
      <c r="Y64" s="175"/>
      <c r="Z64" s="175"/>
    </row>
    <row r="65" spans="20:26" s="164" customFormat="1">
      <c r="T65" s="175"/>
      <c r="U65" s="175"/>
      <c r="V65" s="175"/>
      <c r="W65" s="175"/>
      <c r="X65" s="175"/>
      <c r="Y65" s="175"/>
      <c r="Z65" s="175"/>
    </row>
    <row r="66" spans="20:26" s="164" customFormat="1">
      <c r="T66" s="175"/>
      <c r="U66" s="175"/>
      <c r="V66" s="175"/>
      <c r="W66" s="175"/>
      <c r="X66" s="175"/>
      <c r="Y66" s="175"/>
      <c r="Z66" s="175"/>
    </row>
    <row r="67" spans="20:26" s="164" customFormat="1">
      <c r="T67" s="175"/>
      <c r="U67" s="175"/>
      <c r="V67" s="175"/>
      <c r="W67" s="175"/>
      <c r="X67" s="175"/>
      <c r="Y67" s="175"/>
      <c r="Z67" s="175"/>
    </row>
    <row r="68" spans="20:26" s="164" customFormat="1">
      <c r="T68" s="175"/>
      <c r="U68" s="175"/>
      <c r="V68" s="175"/>
      <c r="W68" s="175"/>
      <c r="X68" s="175"/>
      <c r="Y68" s="175"/>
      <c r="Z68" s="175"/>
    </row>
    <row r="69" spans="20:26" s="164" customFormat="1">
      <c r="T69" s="175"/>
      <c r="U69" s="175"/>
      <c r="V69" s="175"/>
      <c r="W69" s="175"/>
      <c r="X69" s="175"/>
      <c r="Y69" s="175"/>
      <c r="Z69" s="175"/>
    </row>
    <row r="70" spans="20:26" s="164" customFormat="1">
      <c r="T70" s="175"/>
      <c r="U70" s="175"/>
      <c r="V70" s="175"/>
      <c r="W70" s="175"/>
      <c r="X70" s="175"/>
      <c r="Y70" s="175"/>
      <c r="Z70" s="175"/>
    </row>
    <row r="71" spans="20:26" s="164" customFormat="1">
      <c r="T71" s="175"/>
      <c r="U71" s="175"/>
      <c r="V71" s="175"/>
      <c r="W71" s="175"/>
      <c r="X71" s="175"/>
      <c r="Y71" s="175"/>
      <c r="Z71" s="175"/>
    </row>
    <row r="72" spans="20:26" s="164" customFormat="1">
      <c r="T72" s="175"/>
      <c r="U72" s="175"/>
      <c r="V72" s="175"/>
      <c r="W72" s="175"/>
      <c r="X72" s="175"/>
      <c r="Y72" s="175"/>
      <c r="Z72" s="175"/>
    </row>
    <row r="73" spans="20:26" s="164" customFormat="1">
      <c r="T73" s="175"/>
      <c r="U73" s="175"/>
      <c r="V73" s="175"/>
      <c r="W73" s="175"/>
      <c r="X73" s="175"/>
      <c r="Y73" s="175"/>
      <c r="Z73" s="175"/>
    </row>
    <row r="74" spans="20:26" s="164" customFormat="1">
      <c r="T74" s="175"/>
      <c r="U74" s="175"/>
      <c r="V74" s="175"/>
      <c r="W74" s="175"/>
      <c r="X74" s="175"/>
      <c r="Y74" s="175"/>
      <c r="Z74" s="175"/>
    </row>
    <row r="75" spans="20:26" s="164" customFormat="1">
      <c r="T75" s="175"/>
      <c r="U75" s="175"/>
      <c r="V75" s="175"/>
      <c r="W75" s="175"/>
      <c r="X75" s="175"/>
      <c r="Y75" s="175"/>
      <c r="Z75" s="175"/>
    </row>
    <row r="76" spans="20:26" s="164" customFormat="1">
      <c r="T76" s="175"/>
      <c r="U76" s="175"/>
      <c r="V76" s="175"/>
      <c r="W76" s="175"/>
      <c r="X76" s="175"/>
      <c r="Y76" s="175"/>
      <c r="Z76" s="175"/>
    </row>
    <row r="77" spans="20:26" s="164" customFormat="1">
      <c r="T77" s="175"/>
      <c r="U77" s="175"/>
      <c r="V77" s="175"/>
      <c r="W77" s="175"/>
      <c r="X77" s="175"/>
      <c r="Y77" s="175"/>
      <c r="Z77" s="175"/>
    </row>
    <row r="78" spans="20:26" s="164" customFormat="1">
      <c r="T78" s="175"/>
      <c r="U78" s="175"/>
      <c r="V78" s="175"/>
      <c r="W78" s="175"/>
      <c r="X78" s="175"/>
      <c r="Y78" s="175"/>
      <c r="Z78" s="175"/>
    </row>
    <row r="79" spans="20:26" s="164" customFormat="1">
      <c r="T79" s="175"/>
      <c r="U79" s="175"/>
      <c r="V79" s="175"/>
      <c r="W79" s="175"/>
      <c r="X79" s="175"/>
      <c r="Y79" s="175"/>
      <c r="Z79" s="175"/>
    </row>
    <row r="80" spans="20:26" s="164" customFormat="1">
      <c r="T80" s="175"/>
      <c r="U80" s="175"/>
      <c r="V80" s="175"/>
      <c r="W80" s="175"/>
      <c r="X80" s="175"/>
      <c r="Y80" s="175"/>
      <c r="Z80" s="175"/>
    </row>
  </sheetData>
  <sheetProtection password="CF03" sheet="1" objects="1" scenarios="1"/>
  <mergeCells count="34">
    <mergeCell ref="U9:W9"/>
    <mergeCell ref="C1:M1"/>
    <mergeCell ref="U7:Y8"/>
    <mergeCell ref="D2:M2"/>
    <mergeCell ref="P1:S1"/>
    <mergeCell ref="J7:J9"/>
    <mergeCell ref="K7:K9"/>
    <mergeCell ref="L7:L9"/>
    <mergeCell ref="M7:M9"/>
    <mergeCell ref="N7:N9"/>
    <mergeCell ref="O7:O9"/>
    <mergeCell ref="D7:D9"/>
    <mergeCell ref="E7:E9"/>
    <mergeCell ref="F7:F9"/>
    <mergeCell ref="R4:R9"/>
    <mergeCell ref="S4:S9"/>
    <mergeCell ref="A4:A9"/>
    <mergeCell ref="B4:B9"/>
    <mergeCell ref="C4:C9"/>
    <mergeCell ref="L6:M6"/>
    <mergeCell ref="P8:P9"/>
    <mergeCell ref="E5:G5"/>
    <mergeCell ref="H5:J5"/>
    <mergeCell ref="D4:O4"/>
    <mergeCell ref="P4:P7"/>
    <mergeCell ref="E6:G6"/>
    <mergeCell ref="G7:G9"/>
    <mergeCell ref="Q4:Q9"/>
    <mergeCell ref="L5:M5"/>
    <mergeCell ref="N5:O5"/>
    <mergeCell ref="H7:H9"/>
    <mergeCell ref="I7:I9"/>
    <mergeCell ref="N6:O6"/>
    <mergeCell ref="H6:J6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O54">
      <formula1>0</formula1>
      <formula2>3</formula2>
    </dataValidation>
  </dataValidations>
  <printOptions horizontalCentered="1"/>
  <pageMargins left="0.31496062992125984" right="0.11811023622047245" top="0.35433070866141736" bottom="0.15748031496062992" header="0.11811023622047245" footer="0.11811023622047245"/>
  <pageSetup paperSize="9" scale="90" orientation="portrait" blackAndWhite="1" horizontalDpi="4294967293" r:id="rId1"/>
  <colBreaks count="1" manualBreakCount="1">
    <brk id="15" max="53" man="1"/>
  </colBreaks>
</worksheet>
</file>

<file path=xl/worksheets/sheet15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V80"/>
  <sheetViews>
    <sheetView showGridLines="0" showRowColHeaders="0" topLeftCell="B1" workbookViewId="0">
      <selection activeCell="D5" sqref="D5:G5"/>
    </sheetView>
  </sheetViews>
  <sheetFormatPr defaultColWidth="23.28515625" defaultRowHeight="22.5"/>
  <cols>
    <col min="1" max="1" width="4.140625" style="1" customWidth="1"/>
    <col min="2" max="2" width="8.28515625" style="1" customWidth="1"/>
    <col min="3" max="3" width="21.7109375" style="1" customWidth="1"/>
    <col min="4" max="11" width="4.42578125" style="1" customWidth="1"/>
    <col min="12" max="12" width="7.42578125" style="1" customWidth="1"/>
    <col min="13" max="13" width="7" style="1" customWidth="1"/>
    <col min="14" max="14" width="7.140625" style="1" customWidth="1"/>
    <col min="15" max="15" width="10.140625" style="1" customWidth="1"/>
    <col min="16" max="16" width="11.7109375" style="175" customWidth="1"/>
    <col min="17" max="19" width="7.42578125" style="175" customWidth="1"/>
    <col min="20" max="21" width="13.140625" style="175" customWidth="1"/>
    <col min="22" max="22" width="23.28515625" style="175"/>
    <col min="23" max="16384" width="23.28515625" style="1"/>
  </cols>
  <sheetData>
    <row r="1" spans="1:22" s="6" customFormat="1" ht="19.5" customHeight="1">
      <c r="A1" s="36"/>
      <c r="B1" s="371" t="s">
        <v>46</v>
      </c>
      <c r="C1" s="371"/>
      <c r="D1" s="371"/>
      <c r="E1" s="371"/>
      <c r="F1" s="371"/>
      <c r="G1" s="371"/>
      <c r="H1" s="371"/>
      <c r="I1" s="371"/>
      <c r="J1" s="371"/>
      <c r="K1" s="371"/>
      <c r="L1" s="371"/>
      <c r="M1" s="371"/>
      <c r="N1" s="371"/>
      <c r="O1" s="36"/>
      <c r="P1" s="154"/>
      <c r="Q1" s="154"/>
      <c r="R1" s="154"/>
      <c r="S1" s="154"/>
      <c r="T1" s="154"/>
      <c r="U1" s="154"/>
      <c r="V1" s="154"/>
    </row>
    <row r="2" spans="1:22" s="6" customFormat="1" ht="19.5" customHeight="1">
      <c r="A2" s="36"/>
      <c r="B2" s="36"/>
      <c r="C2" s="36"/>
      <c r="D2" s="49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E2" s="492"/>
      <c r="F2" s="492"/>
      <c r="G2" s="492"/>
      <c r="H2" s="492"/>
      <c r="I2" s="492"/>
      <c r="J2" s="492"/>
      <c r="K2" s="492"/>
      <c r="L2" s="492"/>
      <c r="M2" s="492"/>
      <c r="N2" s="36"/>
      <c r="O2" s="36"/>
      <c r="P2" s="154"/>
      <c r="Q2" s="154"/>
      <c r="R2" s="154"/>
      <c r="S2" s="154"/>
      <c r="T2" s="154"/>
      <c r="U2" s="154"/>
      <c r="V2" s="154"/>
    </row>
    <row r="3" spans="1:22" s="30" customFormat="1" ht="7.5" customHeight="1">
      <c r="P3" s="154"/>
      <c r="Q3" s="154"/>
      <c r="R3" s="154"/>
      <c r="S3" s="154"/>
      <c r="T3" s="154"/>
      <c r="U3" s="154"/>
      <c r="V3" s="154"/>
    </row>
    <row r="4" spans="1:22" s="30" customFormat="1" ht="21" customHeight="1">
      <c r="A4" s="490" t="s">
        <v>0</v>
      </c>
      <c r="B4" s="373" t="str">
        <f>สรุปผลสมรรถนะ!C4</f>
        <v>เลขประจำตัวนักเรียน</v>
      </c>
      <c r="C4" s="490" t="s">
        <v>1</v>
      </c>
      <c r="D4" s="513" t="s">
        <v>215</v>
      </c>
      <c r="E4" s="513"/>
      <c r="F4" s="513"/>
      <c r="G4" s="513"/>
      <c r="H4" s="513"/>
      <c r="I4" s="513"/>
      <c r="J4" s="513"/>
      <c r="K4" s="513"/>
      <c r="L4" s="500" t="s">
        <v>266</v>
      </c>
      <c r="M4" s="373" t="s">
        <v>22</v>
      </c>
      <c r="N4" s="373" t="s">
        <v>2</v>
      </c>
      <c r="O4" s="373" t="s">
        <v>270</v>
      </c>
      <c r="P4" s="154"/>
      <c r="Q4" s="154"/>
      <c r="R4" s="154"/>
      <c r="S4" s="154"/>
      <c r="T4" s="154"/>
      <c r="U4" s="154"/>
      <c r="V4" s="154"/>
    </row>
    <row r="5" spans="1:22" s="6" customFormat="1" ht="22.5" customHeight="1">
      <c r="A5" s="490"/>
      <c r="B5" s="373"/>
      <c r="C5" s="490"/>
      <c r="D5" s="380" t="s">
        <v>207</v>
      </c>
      <c r="E5" s="380"/>
      <c r="F5" s="380"/>
      <c r="G5" s="380"/>
      <c r="H5" s="380" t="s">
        <v>208</v>
      </c>
      <c r="I5" s="380"/>
      <c r="J5" s="380"/>
      <c r="K5" s="380"/>
      <c r="L5" s="500"/>
      <c r="M5" s="373"/>
      <c r="N5" s="373"/>
      <c r="O5" s="373"/>
      <c r="P5" s="154"/>
      <c r="Q5" s="154"/>
      <c r="R5" s="154"/>
      <c r="S5" s="154"/>
      <c r="T5" s="154"/>
      <c r="U5" s="154"/>
      <c r="V5" s="154"/>
    </row>
    <row r="6" spans="1:22" s="6" customFormat="1" ht="16.5" customHeight="1">
      <c r="A6" s="490"/>
      <c r="B6" s="373"/>
      <c r="C6" s="490"/>
      <c r="D6" s="374" t="s">
        <v>262</v>
      </c>
      <c r="E6" s="374"/>
      <c r="F6" s="374"/>
      <c r="G6" s="374"/>
      <c r="H6" s="374" t="s">
        <v>262</v>
      </c>
      <c r="I6" s="374"/>
      <c r="J6" s="374"/>
      <c r="K6" s="374"/>
      <c r="L6" s="500"/>
      <c r="M6" s="373"/>
      <c r="N6" s="373"/>
      <c r="O6" s="373"/>
      <c r="P6" s="154"/>
      <c r="Q6" s="154"/>
      <c r="R6" s="154"/>
      <c r="S6" s="154"/>
      <c r="T6" s="154"/>
      <c r="U6" s="154"/>
      <c r="V6" s="154"/>
    </row>
    <row r="7" spans="1:22" ht="15.75" customHeight="1">
      <c r="A7" s="490"/>
      <c r="B7" s="373"/>
      <c r="C7" s="490"/>
      <c r="D7" s="514" t="s">
        <v>216</v>
      </c>
      <c r="E7" s="514" t="s">
        <v>217</v>
      </c>
      <c r="F7" s="514" t="s">
        <v>218</v>
      </c>
      <c r="G7" s="514" t="s">
        <v>219</v>
      </c>
      <c r="H7" s="514" t="s">
        <v>220</v>
      </c>
      <c r="I7" s="514" t="s">
        <v>221</v>
      </c>
      <c r="J7" s="514" t="s">
        <v>222</v>
      </c>
      <c r="K7" s="514" t="s">
        <v>223</v>
      </c>
      <c r="L7" s="500"/>
      <c r="M7" s="373"/>
      <c r="N7" s="373"/>
      <c r="O7" s="373"/>
      <c r="Q7" s="509" t="e">
        <f>สมรรถนะ_1!#REF!</f>
        <v>#REF!</v>
      </c>
      <c r="R7" s="509"/>
      <c r="S7" s="509"/>
      <c r="T7" s="509"/>
      <c r="U7" s="509"/>
    </row>
    <row r="8" spans="1:22" ht="15.75" customHeight="1">
      <c r="A8" s="490"/>
      <c r="B8" s="373"/>
      <c r="C8" s="490"/>
      <c r="D8" s="514"/>
      <c r="E8" s="514"/>
      <c r="F8" s="514"/>
      <c r="G8" s="514"/>
      <c r="H8" s="514"/>
      <c r="I8" s="514"/>
      <c r="J8" s="514"/>
      <c r="K8" s="514"/>
      <c r="L8" s="501">
        <f>COUNT(D10:K10)*3</f>
        <v>24</v>
      </c>
      <c r="M8" s="373"/>
      <c r="N8" s="373"/>
      <c r="O8" s="373"/>
      <c r="Q8" s="510"/>
      <c r="R8" s="510"/>
      <c r="S8" s="510"/>
      <c r="T8" s="510"/>
      <c r="U8" s="510"/>
    </row>
    <row r="9" spans="1:22" ht="15.75" customHeight="1">
      <c r="A9" s="490"/>
      <c r="B9" s="373"/>
      <c r="C9" s="490"/>
      <c r="D9" s="514"/>
      <c r="E9" s="514"/>
      <c r="F9" s="514"/>
      <c r="G9" s="514"/>
      <c r="H9" s="514"/>
      <c r="I9" s="514"/>
      <c r="J9" s="514"/>
      <c r="K9" s="514"/>
      <c r="L9" s="501"/>
      <c r="M9" s="373"/>
      <c r="N9" s="373"/>
      <c r="O9" s="373"/>
      <c r="Q9" s="365" t="str">
        <f>สมรรถนะ_1!K6</f>
        <v>ช่วงคะแนน</v>
      </c>
      <c r="R9" s="365"/>
      <c r="S9" s="365"/>
      <c r="T9" s="226" t="str">
        <f>สมรรถนะ_1!N6</f>
        <v>ระดับคุณภาพ</v>
      </c>
      <c r="U9" s="226" t="str">
        <f>สมรรถนะ_1!O6</f>
        <v>ความหมาย</v>
      </c>
    </row>
    <row r="10" spans="1:22" s="3" customFormat="1" ht="15.75" customHeight="1">
      <c r="A10" s="2">
        <v>1</v>
      </c>
      <c r="B10" s="38">
        <f>IF(นักเรียน!C6="","",นักเรียน!C6)</f>
        <v>5163</v>
      </c>
      <c r="C10" s="39" t="str">
        <f>IF(นักเรียน!D6="","",นักเรียน!D6)</f>
        <v>เด็กชายจีรวัฒน์  โพธิ์ศรี</v>
      </c>
      <c r="D10" s="171">
        <f>IF(ครูประเมินนักเรียน!AT10="","",ครูประเมินนักเรียน!AT10)</f>
        <v>2</v>
      </c>
      <c r="E10" s="171">
        <f>IF(ครูประเมินนักเรียน!AU10="","",ครูประเมินนักเรียน!AU10)</f>
        <v>2</v>
      </c>
      <c r="F10" s="171">
        <f>IF(ครูประเมินนักเรียน!AV10="","",ครูประเมินนักเรียน!AV10)</f>
        <v>2</v>
      </c>
      <c r="G10" s="171">
        <f>IF(ครูประเมินนักเรียน!AW10="","",ครูประเมินนักเรียน!AW10)</f>
        <v>2</v>
      </c>
      <c r="H10" s="171">
        <f>IF(ครูประเมินนักเรียน!AX10="","",ครูประเมินนักเรียน!AX10)</f>
        <v>2</v>
      </c>
      <c r="I10" s="171">
        <f>IF(ครูประเมินนักเรียน!AY10="","",ครูประเมินนักเรียน!AY10)</f>
        <v>3</v>
      </c>
      <c r="J10" s="171">
        <f>IF(ครูประเมินนักเรียน!AZ10="","",ครูประเมินนักเรียน!AZ10)</f>
        <v>3</v>
      </c>
      <c r="K10" s="171">
        <f>IF(ครูประเมินนักเรียน!BA10="","",ครูประเมินนักเรียน!BA10)</f>
        <v>3</v>
      </c>
      <c r="L10" s="172">
        <f t="shared" ref="L10:L54" si="0">IF(C10="","",SUM(D10:K10))</f>
        <v>19</v>
      </c>
      <c r="M10" s="173">
        <f>IF(L10=0,0,IF(L10="","",ROUND((L10*100)/$L$8,2)))</f>
        <v>79.17</v>
      </c>
      <c r="N10" s="179">
        <f t="shared" ref="N10:N54" si="1">IF(M10="","",VLOOKUP(M10,gradeforcomp,4,TRUE))</f>
        <v>2</v>
      </c>
      <c r="O10" s="174" t="str">
        <f t="shared" ref="O10:O54" si="2">IF(M10="","",VLOOKUP(M10,gradeforcomp,5,TRUE))</f>
        <v>ดีมาก</v>
      </c>
      <c r="P10" s="176"/>
      <c r="Q10" s="236">
        <f>IF(สมรรถนะ_1!K7="","",สมรรถนะ_1!K7)</f>
        <v>0</v>
      </c>
      <c r="R10" s="181" t="s">
        <v>269</v>
      </c>
      <c r="S10" s="236">
        <f>IF(สมรรถนะ_1!M7="","",สมรรถนะ_1!M7)</f>
        <v>39</v>
      </c>
      <c r="T10" s="235">
        <f>IF(สมรรถนะ_1!N7="","",สมรรถนะ_1!N7)</f>
        <v>0</v>
      </c>
      <c r="U10" s="236" t="str">
        <f>IF(สมรรถนะ_1!O7="","",สมรรถนะ_1!O7)</f>
        <v>ปรับปรุง</v>
      </c>
      <c r="V10" s="176"/>
    </row>
    <row r="11" spans="1:22" s="3" customFormat="1" ht="15.75" customHeight="1">
      <c r="A11" s="2">
        <v>2</v>
      </c>
      <c r="B11" s="38">
        <f>IF(นักเรียน!C7="","",นักเรียน!C7)</f>
        <v>5168</v>
      </c>
      <c r="C11" s="39" t="str">
        <f>IF(นักเรียน!D7="","",นักเรียน!D7)</f>
        <v>เด็กชายวันชัย  แก้วดอนลี</v>
      </c>
      <c r="D11" s="171">
        <f>IF(ครูประเมินนักเรียน!AT11="","",ครูประเมินนักเรียน!AT11)</f>
        <v>3</v>
      </c>
      <c r="E11" s="171">
        <f>IF(ครูประเมินนักเรียน!AU11="","",ครูประเมินนักเรียน!AU11)</f>
        <v>3</v>
      </c>
      <c r="F11" s="171">
        <f>IF(ครูประเมินนักเรียน!AV11="","",ครูประเมินนักเรียน!AV11)</f>
        <v>3</v>
      </c>
      <c r="G11" s="171">
        <f>IF(ครูประเมินนักเรียน!AW11="","",ครูประเมินนักเรียน!AW11)</f>
        <v>3</v>
      </c>
      <c r="H11" s="171">
        <f>IF(ครูประเมินนักเรียน!AX11="","",ครูประเมินนักเรียน!AX11)</f>
        <v>3</v>
      </c>
      <c r="I11" s="171">
        <f>IF(ครูประเมินนักเรียน!AY11="","",ครูประเมินนักเรียน!AY11)</f>
        <v>3</v>
      </c>
      <c r="J11" s="171">
        <f>IF(ครูประเมินนักเรียน!AZ11="","",ครูประเมินนักเรียน!AZ11)</f>
        <v>3</v>
      </c>
      <c r="K11" s="171">
        <f>IF(ครูประเมินนักเรียน!BA11="","",ครูประเมินนักเรียน!BA11)</f>
        <v>3</v>
      </c>
      <c r="L11" s="172">
        <f t="shared" si="0"/>
        <v>24</v>
      </c>
      <c r="M11" s="173">
        <f t="shared" ref="M11:M54" si="3">IF(L11=0,0,IF(L11="","",ROUND((L11*100)/$L$8,2)))</f>
        <v>100</v>
      </c>
      <c r="N11" s="179">
        <f t="shared" si="1"/>
        <v>2</v>
      </c>
      <c r="O11" s="174" t="str">
        <f t="shared" si="2"/>
        <v>ดีมาก</v>
      </c>
      <c r="P11" s="176"/>
      <c r="Q11" s="236">
        <f>IF(สมรรถนะ_1!K8="","",สมรรถนะ_1!K8)</f>
        <v>40</v>
      </c>
      <c r="R11" s="181" t="s">
        <v>269</v>
      </c>
      <c r="S11" s="236">
        <f>IF(สมรรถนะ_1!M8="","",สมรรถนะ_1!M8)</f>
        <v>74</v>
      </c>
      <c r="T11" s="235">
        <f>IF(สมรรถนะ_1!N8="","",สมรรถนะ_1!N8)</f>
        <v>1</v>
      </c>
      <c r="U11" s="236" t="str">
        <f>IF(สมรรถนะ_1!O8="","",สมรรถนะ_1!O8)</f>
        <v>ดี</v>
      </c>
      <c r="V11" s="176"/>
    </row>
    <row r="12" spans="1:22" s="3" customFormat="1" ht="15.75" customHeight="1">
      <c r="A12" s="2">
        <v>3</v>
      </c>
      <c r="B12" s="38">
        <f>IF(นักเรียน!C8="","",นักเรียน!C8)</f>
        <v>5169</v>
      </c>
      <c r="C12" s="39" t="str">
        <f>IF(นักเรียน!D8="","",นักเรียน!D8)</f>
        <v>เด็กชายเกียรติดำรงค์  ปึงเจริญปัญญา</v>
      </c>
      <c r="D12" s="171">
        <f>IF(ครูประเมินนักเรียน!AT12="","",ครูประเมินนักเรียน!AT12)</f>
        <v>2</v>
      </c>
      <c r="E12" s="171">
        <f>IF(ครูประเมินนักเรียน!AU12="","",ครูประเมินนักเรียน!AU12)</f>
        <v>2</v>
      </c>
      <c r="F12" s="171">
        <f>IF(ครูประเมินนักเรียน!AV12="","",ครูประเมินนักเรียน!AV12)</f>
        <v>2</v>
      </c>
      <c r="G12" s="171">
        <f>IF(ครูประเมินนักเรียน!AW12="","",ครูประเมินนักเรียน!AW12)</f>
        <v>3</v>
      </c>
      <c r="H12" s="171">
        <f>IF(ครูประเมินนักเรียน!AX12="","",ครูประเมินนักเรียน!AX12)</f>
        <v>3</v>
      </c>
      <c r="I12" s="171">
        <f>IF(ครูประเมินนักเรียน!AY12="","",ครูประเมินนักเรียน!AY12)</f>
        <v>3</v>
      </c>
      <c r="J12" s="171">
        <f>IF(ครูประเมินนักเรียน!AZ12="","",ครูประเมินนักเรียน!AZ12)</f>
        <v>2</v>
      </c>
      <c r="K12" s="171">
        <f>IF(ครูประเมินนักเรียน!BA12="","",ครูประเมินนักเรียน!BA12)</f>
        <v>2</v>
      </c>
      <c r="L12" s="172">
        <f t="shared" si="0"/>
        <v>19</v>
      </c>
      <c r="M12" s="173">
        <f t="shared" si="3"/>
        <v>79.17</v>
      </c>
      <c r="N12" s="179">
        <f t="shared" si="1"/>
        <v>2</v>
      </c>
      <c r="O12" s="174" t="str">
        <f t="shared" si="2"/>
        <v>ดีมาก</v>
      </c>
      <c r="P12" s="176"/>
      <c r="Q12" s="236">
        <f>IF(สมรรถนะ_1!K9="","",สมรรถนะ_1!K9)</f>
        <v>75</v>
      </c>
      <c r="R12" s="181" t="s">
        <v>269</v>
      </c>
      <c r="S12" s="236">
        <f>IF(สมรรถนะ_1!M9="","",สมรรถนะ_1!M9)</f>
        <v>100</v>
      </c>
      <c r="T12" s="235">
        <f>IF(สมรรถนะ_1!N9="","",สมรรถนะ_1!N9)</f>
        <v>2</v>
      </c>
      <c r="U12" s="236" t="str">
        <f>IF(สมรรถนะ_1!O9="","",สมรรถนะ_1!O9)</f>
        <v>ดีมาก</v>
      </c>
      <c r="V12" s="176"/>
    </row>
    <row r="13" spans="1:22" s="3" customFormat="1" ht="15.75" customHeight="1">
      <c r="A13" s="2">
        <v>4</v>
      </c>
      <c r="B13" s="38">
        <f>IF(นักเรียน!C9="","",นักเรียน!C9)</f>
        <v>5170</v>
      </c>
      <c r="C13" s="39" t="str">
        <f>IF(นักเรียน!D9="","",นักเรียน!D9)</f>
        <v>เด็กชายสิปปนนท์  เชิดรุ่งเรือง</v>
      </c>
      <c r="D13" s="171" t="str">
        <f>IF(ครูประเมินนักเรียน!AT13="","",ครูประเมินนักเรียน!AT13)</f>
        <v/>
      </c>
      <c r="E13" s="171" t="str">
        <f>IF(ครูประเมินนักเรียน!AU13="","",ครูประเมินนักเรียน!AU13)</f>
        <v/>
      </c>
      <c r="F13" s="171" t="str">
        <f>IF(ครูประเมินนักเรียน!AV13="","",ครูประเมินนักเรียน!AV13)</f>
        <v/>
      </c>
      <c r="G13" s="171" t="str">
        <f>IF(ครูประเมินนักเรียน!AW13="","",ครูประเมินนักเรียน!AW13)</f>
        <v/>
      </c>
      <c r="H13" s="171" t="str">
        <f>IF(ครูประเมินนักเรียน!AX13="","",ครูประเมินนักเรียน!AX13)</f>
        <v/>
      </c>
      <c r="I13" s="171" t="str">
        <f>IF(ครูประเมินนักเรียน!AY13="","",ครูประเมินนักเรียน!AY13)</f>
        <v/>
      </c>
      <c r="J13" s="171" t="str">
        <f>IF(ครูประเมินนักเรียน!AZ13="","",ครูประเมินนักเรียน!AZ13)</f>
        <v/>
      </c>
      <c r="K13" s="171" t="str">
        <f>IF(ครูประเมินนักเรียน!BA13="","",ครูประเมินนักเรียน!BA13)</f>
        <v/>
      </c>
      <c r="L13" s="172">
        <f t="shared" si="0"/>
        <v>0</v>
      </c>
      <c r="M13" s="173">
        <f t="shared" si="3"/>
        <v>0</v>
      </c>
      <c r="N13" s="179">
        <f t="shared" si="1"/>
        <v>0</v>
      </c>
      <c r="O13" s="174" t="str">
        <f t="shared" si="2"/>
        <v>ปรับปรุง</v>
      </c>
      <c r="P13" s="176"/>
      <c r="Q13" s="236" t="str">
        <f>IF(สมรรถนะ_1!K10="","",สมรรถนะ_1!K10)</f>
        <v/>
      </c>
      <c r="R13" s="181" t="s">
        <v>269</v>
      </c>
      <c r="S13" s="236" t="str">
        <f>IF(สมรรถนะ_1!M10="","",สมรรถนะ_1!M10)</f>
        <v/>
      </c>
      <c r="T13" s="235">
        <f>IF(สมรรถนะ_1!N10="","",สมรรถนะ_1!N10)</f>
        <v>3</v>
      </c>
      <c r="U13" s="236" t="str">
        <f>IF(สมรรถนะ_1!O10="","",สมรรถนะ_1!O10)</f>
        <v/>
      </c>
      <c r="V13" s="176"/>
    </row>
    <row r="14" spans="1:22" s="3" customFormat="1" ht="15.75" customHeight="1">
      <c r="A14" s="2">
        <v>5</v>
      </c>
      <c r="B14" s="38">
        <f>IF(นักเรียน!C10="","",นักเรียน!C10)</f>
        <v>5172</v>
      </c>
      <c r="C14" s="39" t="str">
        <f>IF(นักเรียน!D10="","",นักเรียน!D10)</f>
        <v>เด็กชายทักษิณ  สืบเพ็ง</v>
      </c>
      <c r="D14" s="171" t="str">
        <f>IF(ครูประเมินนักเรียน!AT14="","",ครูประเมินนักเรียน!AT14)</f>
        <v/>
      </c>
      <c r="E14" s="171" t="str">
        <f>IF(ครูประเมินนักเรียน!AU14="","",ครูประเมินนักเรียน!AU14)</f>
        <v/>
      </c>
      <c r="F14" s="171" t="str">
        <f>IF(ครูประเมินนักเรียน!AV14="","",ครูประเมินนักเรียน!AV14)</f>
        <v/>
      </c>
      <c r="G14" s="171" t="str">
        <f>IF(ครูประเมินนักเรียน!AW14="","",ครูประเมินนักเรียน!AW14)</f>
        <v/>
      </c>
      <c r="H14" s="171" t="str">
        <f>IF(ครูประเมินนักเรียน!AX14="","",ครูประเมินนักเรียน!AX14)</f>
        <v/>
      </c>
      <c r="I14" s="171" t="str">
        <f>IF(ครูประเมินนักเรียน!AY14="","",ครูประเมินนักเรียน!AY14)</f>
        <v/>
      </c>
      <c r="J14" s="171" t="str">
        <f>IF(ครูประเมินนักเรียน!AZ14="","",ครูประเมินนักเรียน!AZ14)</f>
        <v/>
      </c>
      <c r="K14" s="171" t="str">
        <f>IF(ครูประเมินนักเรียน!BA14="","",ครูประเมินนักเรียน!BA14)</f>
        <v/>
      </c>
      <c r="L14" s="172">
        <f t="shared" si="0"/>
        <v>0</v>
      </c>
      <c r="M14" s="173">
        <f t="shared" si="3"/>
        <v>0</v>
      </c>
      <c r="N14" s="179">
        <f t="shared" si="1"/>
        <v>0</v>
      </c>
      <c r="O14" s="174" t="str">
        <f t="shared" si="2"/>
        <v>ปรับปรุง</v>
      </c>
      <c r="P14" s="176"/>
      <c r="Q14" s="178"/>
      <c r="R14" s="178"/>
      <c r="S14" s="178"/>
      <c r="T14" s="178"/>
      <c r="U14" s="178"/>
      <c r="V14" s="176"/>
    </row>
    <row r="15" spans="1:22" s="3" customFormat="1" ht="15.75" customHeight="1">
      <c r="A15" s="2">
        <v>6</v>
      </c>
      <c r="B15" s="38">
        <f>IF(นักเรียน!C11="","",นักเรียน!C11)</f>
        <v>5194</v>
      </c>
      <c r="C15" s="39" t="str">
        <f>IF(นักเรียน!D11="","",นักเรียน!D11)</f>
        <v>เด็กชายพงศ์พิสุทธิ์  จินดา</v>
      </c>
      <c r="D15" s="171" t="str">
        <f>IF(ครูประเมินนักเรียน!AT15="","",ครูประเมินนักเรียน!AT15)</f>
        <v/>
      </c>
      <c r="E15" s="171" t="str">
        <f>IF(ครูประเมินนักเรียน!AU15="","",ครูประเมินนักเรียน!AU15)</f>
        <v/>
      </c>
      <c r="F15" s="171" t="str">
        <f>IF(ครูประเมินนักเรียน!AV15="","",ครูประเมินนักเรียน!AV15)</f>
        <v/>
      </c>
      <c r="G15" s="171" t="str">
        <f>IF(ครูประเมินนักเรียน!AW15="","",ครูประเมินนักเรียน!AW15)</f>
        <v/>
      </c>
      <c r="H15" s="171" t="str">
        <f>IF(ครูประเมินนักเรียน!AX15="","",ครูประเมินนักเรียน!AX15)</f>
        <v/>
      </c>
      <c r="I15" s="171" t="str">
        <f>IF(ครูประเมินนักเรียน!AY15="","",ครูประเมินนักเรียน!AY15)</f>
        <v/>
      </c>
      <c r="J15" s="171" t="str">
        <f>IF(ครูประเมินนักเรียน!AZ15="","",ครูประเมินนักเรียน!AZ15)</f>
        <v/>
      </c>
      <c r="K15" s="171" t="str">
        <f>IF(ครูประเมินนักเรียน!BA15="","",ครูประเมินนักเรียน!BA15)</f>
        <v/>
      </c>
      <c r="L15" s="172">
        <f t="shared" si="0"/>
        <v>0</v>
      </c>
      <c r="M15" s="173">
        <f t="shared" si="3"/>
        <v>0</v>
      </c>
      <c r="N15" s="179">
        <f t="shared" si="1"/>
        <v>0</v>
      </c>
      <c r="O15" s="174" t="str">
        <f t="shared" si="2"/>
        <v>ปรับปรุง</v>
      </c>
      <c r="P15" s="176"/>
      <c r="Q15" s="176"/>
      <c r="R15" s="176"/>
      <c r="S15" s="176"/>
      <c r="T15" s="176"/>
      <c r="U15" s="176"/>
      <c r="V15" s="176"/>
    </row>
    <row r="16" spans="1:22" s="3" customFormat="1" ht="15.75" customHeight="1">
      <c r="A16" s="2">
        <v>7</v>
      </c>
      <c r="B16" s="38">
        <f>IF(นักเรียน!C12="","",นักเรียน!C12)</f>
        <v>5599</v>
      </c>
      <c r="C16" s="39" t="str">
        <f>IF(นักเรียน!D12="","",นักเรียน!D12)</f>
        <v>เด็กชายอนุสรณ์  หาญสุด</v>
      </c>
      <c r="D16" s="171" t="str">
        <f>IF(ครูประเมินนักเรียน!AT16="","",ครูประเมินนักเรียน!AT16)</f>
        <v/>
      </c>
      <c r="E16" s="171" t="str">
        <f>IF(ครูประเมินนักเรียน!AU16="","",ครูประเมินนักเรียน!AU16)</f>
        <v/>
      </c>
      <c r="F16" s="171" t="str">
        <f>IF(ครูประเมินนักเรียน!AV16="","",ครูประเมินนักเรียน!AV16)</f>
        <v/>
      </c>
      <c r="G16" s="171" t="str">
        <f>IF(ครูประเมินนักเรียน!AW16="","",ครูประเมินนักเรียน!AW16)</f>
        <v/>
      </c>
      <c r="H16" s="171" t="str">
        <f>IF(ครูประเมินนักเรียน!AX16="","",ครูประเมินนักเรียน!AX16)</f>
        <v/>
      </c>
      <c r="I16" s="171" t="str">
        <f>IF(ครูประเมินนักเรียน!AY16="","",ครูประเมินนักเรียน!AY16)</f>
        <v/>
      </c>
      <c r="J16" s="171" t="str">
        <f>IF(ครูประเมินนักเรียน!AZ16="","",ครูประเมินนักเรียน!AZ16)</f>
        <v/>
      </c>
      <c r="K16" s="171" t="str">
        <f>IF(ครูประเมินนักเรียน!BA16="","",ครูประเมินนักเรียน!BA16)</f>
        <v/>
      </c>
      <c r="L16" s="172">
        <f t="shared" si="0"/>
        <v>0</v>
      </c>
      <c r="M16" s="173">
        <f t="shared" si="3"/>
        <v>0</v>
      </c>
      <c r="N16" s="179">
        <f t="shared" si="1"/>
        <v>0</v>
      </c>
      <c r="O16" s="174" t="str">
        <f t="shared" si="2"/>
        <v>ปรับปรุง</v>
      </c>
      <c r="P16" s="176"/>
      <c r="Q16" s="176"/>
      <c r="R16" s="176"/>
      <c r="S16" s="176"/>
      <c r="T16" s="176"/>
      <c r="U16" s="176"/>
      <c r="V16" s="176"/>
    </row>
    <row r="17" spans="1:22" s="3" customFormat="1" ht="15.75" customHeight="1">
      <c r="A17" s="2">
        <v>8</v>
      </c>
      <c r="B17" s="38">
        <f>IF(นักเรียน!C13="","",นักเรียน!C13)</f>
        <v>5600</v>
      </c>
      <c r="C17" s="39" t="str">
        <f>IF(นักเรียน!D13="","",นักเรียน!D13)</f>
        <v>เด็กชายอนุศักดิ์  หาญสุด</v>
      </c>
      <c r="D17" s="171" t="str">
        <f>IF(ครูประเมินนักเรียน!AT17="","",ครูประเมินนักเรียน!AT17)</f>
        <v/>
      </c>
      <c r="E17" s="171" t="str">
        <f>IF(ครูประเมินนักเรียน!AU17="","",ครูประเมินนักเรียน!AU17)</f>
        <v/>
      </c>
      <c r="F17" s="171" t="str">
        <f>IF(ครูประเมินนักเรียน!AV17="","",ครูประเมินนักเรียน!AV17)</f>
        <v/>
      </c>
      <c r="G17" s="171" t="str">
        <f>IF(ครูประเมินนักเรียน!AW17="","",ครูประเมินนักเรียน!AW17)</f>
        <v/>
      </c>
      <c r="H17" s="171" t="str">
        <f>IF(ครูประเมินนักเรียน!AX17="","",ครูประเมินนักเรียน!AX17)</f>
        <v/>
      </c>
      <c r="I17" s="171" t="str">
        <f>IF(ครูประเมินนักเรียน!AY17="","",ครูประเมินนักเรียน!AY17)</f>
        <v/>
      </c>
      <c r="J17" s="171" t="str">
        <f>IF(ครูประเมินนักเรียน!AZ17="","",ครูประเมินนักเรียน!AZ17)</f>
        <v/>
      </c>
      <c r="K17" s="171" t="str">
        <f>IF(ครูประเมินนักเรียน!BA17="","",ครูประเมินนักเรียน!BA17)</f>
        <v/>
      </c>
      <c r="L17" s="172">
        <f t="shared" si="0"/>
        <v>0</v>
      </c>
      <c r="M17" s="173">
        <f t="shared" si="3"/>
        <v>0</v>
      </c>
      <c r="N17" s="179">
        <f t="shared" si="1"/>
        <v>0</v>
      </c>
      <c r="O17" s="174" t="str">
        <f t="shared" si="2"/>
        <v>ปรับปรุง</v>
      </c>
      <c r="P17" s="176"/>
      <c r="Q17" s="176"/>
      <c r="R17" s="176"/>
      <c r="S17" s="176"/>
      <c r="T17" s="176"/>
      <c r="U17" s="176"/>
      <c r="V17" s="176"/>
    </row>
    <row r="18" spans="1:22" s="3" customFormat="1" ht="15.75" customHeight="1">
      <c r="A18" s="2">
        <v>9</v>
      </c>
      <c r="B18" s="38">
        <f>IF(นักเรียน!C14="","",นักเรียน!C14)</f>
        <v>5174</v>
      </c>
      <c r="C18" s="39" t="str">
        <f>IF(นักเรียน!D14="","",นักเรียน!D14)</f>
        <v>เด็กหญิงกาญจนา  ตรีเมฆ</v>
      </c>
      <c r="D18" s="171" t="str">
        <f>IF(ครูประเมินนักเรียน!AT18="","",ครูประเมินนักเรียน!AT18)</f>
        <v/>
      </c>
      <c r="E18" s="171" t="str">
        <f>IF(ครูประเมินนักเรียน!AU18="","",ครูประเมินนักเรียน!AU18)</f>
        <v/>
      </c>
      <c r="F18" s="171" t="str">
        <f>IF(ครูประเมินนักเรียน!AV18="","",ครูประเมินนักเรียน!AV18)</f>
        <v/>
      </c>
      <c r="G18" s="171" t="str">
        <f>IF(ครูประเมินนักเรียน!AW18="","",ครูประเมินนักเรียน!AW18)</f>
        <v/>
      </c>
      <c r="H18" s="171" t="str">
        <f>IF(ครูประเมินนักเรียน!AX18="","",ครูประเมินนักเรียน!AX18)</f>
        <v/>
      </c>
      <c r="I18" s="171" t="str">
        <f>IF(ครูประเมินนักเรียน!AY18="","",ครูประเมินนักเรียน!AY18)</f>
        <v/>
      </c>
      <c r="J18" s="171" t="str">
        <f>IF(ครูประเมินนักเรียน!AZ18="","",ครูประเมินนักเรียน!AZ18)</f>
        <v/>
      </c>
      <c r="K18" s="171" t="str">
        <f>IF(ครูประเมินนักเรียน!BA18="","",ครูประเมินนักเรียน!BA18)</f>
        <v/>
      </c>
      <c r="L18" s="172">
        <f t="shared" si="0"/>
        <v>0</v>
      </c>
      <c r="M18" s="173">
        <f t="shared" si="3"/>
        <v>0</v>
      </c>
      <c r="N18" s="179">
        <f t="shared" si="1"/>
        <v>0</v>
      </c>
      <c r="O18" s="174" t="str">
        <f t="shared" si="2"/>
        <v>ปรับปรุง</v>
      </c>
      <c r="P18" s="176"/>
      <c r="Q18" s="176"/>
      <c r="R18" s="176"/>
      <c r="S18" s="176"/>
      <c r="T18" s="176"/>
      <c r="U18" s="176"/>
      <c r="V18" s="176"/>
    </row>
    <row r="19" spans="1:22" s="3" customFormat="1" ht="15.75" customHeight="1">
      <c r="A19" s="2">
        <v>10</v>
      </c>
      <c r="B19" s="38">
        <f>IF(นักเรียน!C15="","",นักเรียน!C15)</f>
        <v>5178</v>
      </c>
      <c r="C19" s="39" t="str">
        <f>IF(นักเรียน!D15="","",นักเรียน!D15)</f>
        <v>เด็กหญิงศิริรัตน์  เรศร์คงธนวัฒน์</v>
      </c>
      <c r="D19" s="171" t="str">
        <f>IF(ครูประเมินนักเรียน!AT19="","",ครูประเมินนักเรียน!AT19)</f>
        <v/>
      </c>
      <c r="E19" s="171" t="str">
        <f>IF(ครูประเมินนักเรียน!AU19="","",ครูประเมินนักเรียน!AU19)</f>
        <v/>
      </c>
      <c r="F19" s="171" t="str">
        <f>IF(ครูประเมินนักเรียน!AV19="","",ครูประเมินนักเรียน!AV19)</f>
        <v/>
      </c>
      <c r="G19" s="171" t="str">
        <f>IF(ครูประเมินนักเรียน!AW19="","",ครูประเมินนักเรียน!AW19)</f>
        <v/>
      </c>
      <c r="H19" s="171" t="str">
        <f>IF(ครูประเมินนักเรียน!AX19="","",ครูประเมินนักเรียน!AX19)</f>
        <v/>
      </c>
      <c r="I19" s="171" t="str">
        <f>IF(ครูประเมินนักเรียน!AY19="","",ครูประเมินนักเรียน!AY19)</f>
        <v/>
      </c>
      <c r="J19" s="171" t="str">
        <f>IF(ครูประเมินนักเรียน!AZ19="","",ครูประเมินนักเรียน!AZ19)</f>
        <v/>
      </c>
      <c r="K19" s="171" t="str">
        <f>IF(ครูประเมินนักเรียน!BA19="","",ครูประเมินนักเรียน!BA19)</f>
        <v/>
      </c>
      <c r="L19" s="172">
        <f t="shared" si="0"/>
        <v>0</v>
      </c>
      <c r="M19" s="173">
        <f t="shared" si="3"/>
        <v>0</v>
      </c>
      <c r="N19" s="179">
        <f t="shared" si="1"/>
        <v>0</v>
      </c>
      <c r="O19" s="174" t="str">
        <f t="shared" si="2"/>
        <v>ปรับปรุง</v>
      </c>
      <c r="P19" s="176"/>
      <c r="Q19" s="176"/>
      <c r="R19" s="176"/>
      <c r="S19" s="176"/>
      <c r="T19" s="176"/>
      <c r="U19" s="176"/>
      <c r="V19" s="176"/>
    </row>
    <row r="20" spans="1:22" s="3" customFormat="1" ht="15.75" customHeight="1">
      <c r="A20" s="2">
        <v>11</v>
      </c>
      <c r="B20" s="38">
        <f>IF(นักเรียน!C16="","",นักเรียน!C16)</f>
        <v>5179</v>
      </c>
      <c r="C20" s="39" t="str">
        <f>IF(นักเรียน!D16="","",นักเรียน!D16)</f>
        <v>เด็กหญิงวัชรี  เรือนเพชร</v>
      </c>
      <c r="D20" s="171" t="str">
        <f>IF(ครูประเมินนักเรียน!AT20="","",ครูประเมินนักเรียน!AT20)</f>
        <v/>
      </c>
      <c r="E20" s="171" t="str">
        <f>IF(ครูประเมินนักเรียน!AU20="","",ครูประเมินนักเรียน!AU20)</f>
        <v/>
      </c>
      <c r="F20" s="171" t="str">
        <f>IF(ครูประเมินนักเรียน!AV20="","",ครูประเมินนักเรียน!AV20)</f>
        <v/>
      </c>
      <c r="G20" s="171" t="str">
        <f>IF(ครูประเมินนักเรียน!AW20="","",ครูประเมินนักเรียน!AW20)</f>
        <v/>
      </c>
      <c r="H20" s="171" t="str">
        <f>IF(ครูประเมินนักเรียน!AX20="","",ครูประเมินนักเรียน!AX20)</f>
        <v/>
      </c>
      <c r="I20" s="171" t="str">
        <f>IF(ครูประเมินนักเรียน!AY20="","",ครูประเมินนักเรียน!AY20)</f>
        <v/>
      </c>
      <c r="J20" s="171" t="str">
        <f>IF(ครูประเมินนักเรียน!AZ20="","",ครูประเมินนักเรียน!AZ20)</f>
        <v/>
      </c>
      <c r="K20" s="171" t="str">
        <f>IF(ครูประเมินนักเรียน!BA20="","",ครูประเมินนักเรียน!BA20)</f>
        <v/>
      </c>
      <c r="L20" s="172">
        <f t="shared" si="0"/>
        <v>0</v>
      </c>
      <c r="M20" s="173">
        <f t="shared" si="3"/>
        <v>0</v>
      </c>
      <c r="N20" s="179">
        <f t="shared" si="1"/>
        <v>0</v>
      </c>
      <c r="O20" s="174" t="str">
        <f t="shared" si="2"/>
        <v>ปรับปรุง</v>
      </c>
      <c r="P20" s="176"/>
      <c r="Q20" s="176"/>
      <c r="R20" s="176"/>
      <c r="S20" s="176"/>
      <c r="T20" s="176"/>
      <c r="U20" s="176"/>
      <c r="V20" s="176"/>
    </row>
    <row r="21" spans="1:22" s="3" customFormat="1" ht="15.75" customHeight="1">
      <c r="A21" s="2">
        <v>12</v>
      </c>
      <c r="B21" s="38">
        <f>IF(นักเรียน!C17="","",นักเรียน!C17)</f>
        <v>5183</v>
      </c>
      <c r="C21" s="39" t="str">
        <f>IF(นักเรียน!D17="","",นักเรียน!D17)</f>
        <v>เด็กหญิงพัชรา  สนธิรักษ์</v>
      </c>
      <c r="D21" s="171" t="str">
        <f>IF(ครูประเมินนักเรียน!AT21="","",ครูประเมินนักเรียน!AT21)</f>
        <v/>
      </c>
      <c r="E21" s="171" t="str">
        <f>IF(ครูประเมินนักเรียน!AU21="","",ครูประเมินนักเรียน!AU21)</f>
        <v/>
      </c>
      <c r="F21" s="171" t="str">
        <f>IF(ครูประเมินนักเรียน!AV21="","",ครูประเมินนักเรียน!AV21)</f>
        <v/>
      </c>
      <c r="G21" s="171" t="str">
        <f>IF(ครูประเมินนักเรียน!AW21="","",ครูประเมินนักเรียน!AW21)</f>
        <v/>
      </c>
      <c r="H21" s="171" t="str">
        <f>IF(ครูประเมินนักเรียน!AX21="","",ครูประเมินนักเรียน!AX21)</f>
        <v/>
      </c>
      <c r="I21" s="171" t="str">
        <f>IF(ครูประเมินนักเรียน!AY21="","",ครูประเมินนักเรียน!AY21)</f>
        <v/>
      </c>
      <c r="J21" s="171" t="str">
        <f>IF(ครูประเมินนักเรียน!AZ21="","",ครูประเมินนักเรียน!AZ21)</f>
        <v/>
      </c>
      <c r="K21" s="171" t="str">
        <f>IF(ครูประเมินนักเรียน!BA21="","",ครูประเมินนักเรียน!BA21)</f>
        <v/>
      </c>
      <c r="L21" s="172">
        <f t="shared" si="0"/>
        <v>0</v>
      </c>
      <c r="M21" s="173">
        <f t="shared" si="3"/>
        <v>0</v>
      </c>
      <c r="N21" s="179">
        <f t="shared" si="1"/>
        <v>0</v>
      </c>
      <c r="O21" s="174" t="str">
        <f t="shared" si="2"/>
        <v>ปรับปรุง</v>
      </c>
      <c r="P21" s="176"/>
      <c r="Q21" s="176"/>
      <c r="R21" s="176"/>
      <c r="S21" s="176"/>
      <c r="T21" s="176"/>
      <c r="U21" s="176"/>
      <c r="V21" s="176"/>
    </row>
    <row r="22" spans="1:22" s="3" customFormat="1" ht="15.75" customHeight="1">
      <c r="A22" s="2">
        <v>13</v>
      </c>
      <c r="B22" s="38">
        <f>IF(นักเรียน!C18="","",นักเรียน!C18)</f>
        <v>5185</v>
      </c>
      <c r="C22" s="39" t="str">
        <f>IF(นักเรียน!D18="","",นักเรียน!D18)</f>
        <v>เด็กหญิงกรรณิการ์  ต่างครบุรี</v>
      </c>
      <c r="D22" s="171" t="str">
        <f>IF(ครูประเมินนักเรียน!AT22="","",ครูประเมินนักเรียน!AT22)</f>
        <v/>
      </c>
      <c r="E22" s="171" t="str">
        <f>IF(ครูประเมินนักเรียน!AU22="","",ครูประเมินนักเรียน!AU22)</f>
        <v/>
      </c>
      <c r="F22" s="171" t="str">
        <f>IF(ครูประเมินนักเรียน!AV22="","",ครูประเมินนักเรียน!AV22)</f>
        <v/>
      </c>
      <c r="G22" s="171" t="str">
        <f>IF(ครูประเมินนักเรียน!AW22="","",ครูประเมินนักเรียน!AW22)</f>
        <v/>
      </c>
      <c r="H22" s="171" t="str">
        <f>IF(ครูประเมินนักเรียน!AX22="","",ครูประเมินนักเรียน!AX22)</f>
        <v/>
      </c>
      <c r="I22" s="171" t="str">
        <f>IF(ครูประเมินนักเรียน!AY22="","",ครูประเมินนักเรียน!AY22)</f>
        <v/>
      </c>
      <c r="J22" s="171" t="str">
        <f>IF(ครูประเมินนักเรียน!AZ22="","",ครูประเมินนักเรียน!AZ22)</f>
        <v/>
      </c>
      <c r="K22" s="171" t="str">
        <f>IF(ครูประเมินนักเรียน!BA22="","",ครูประเมินนักเรียน!BA22)</f>
        <v/>
      </c>
      <c r="L22" s="172">
        <f t="shared" si="0"/>
        <v>0</v>
      </c>
      <c r="M22" s="173">
        <f t="shared" si="3"/>
        <v>0</v>
      </c>
      <c r="N22" s="179">
        <f t="shared" si="1"/>
        <v>0</v>
      </c>
      <c r="O22" s="174" t="str">
        <f t="shared" si="2"/>
        <v>ปรับปรุง</v>
      </c>
      <c r="P22" s="176"/>
      <c r="Q22" s="176"/>
      <c r="R22" s="176"/>
      <c r="S22" s="176"/>
      <c r="T22" s="176"/>
      <c r="U22" s="176"/>
      <c r="V22" s="176"/>
    </row>
    <row r="23" spans="1:22" s="3" customFormat="1" ht="15.75" customHeight="1">
      <c r="A23" s="2">
        <v>14</v>
      </c>
      <c r="B23" s="38">
        <f>IF(นักเรียน!C19="","",นักเรียน!C19)</f>
        <v>5279</v>
      </c>
      <c r="C23" s="39" t="str">
        <f>IF(นักเรียน!D19="","",นักเรียน!D19)</f>
        <v>เด็กหญิงจิราภรณ์  กลิ่นนางรอง</v>
      </c>
      <c r="D23" s="171" t="str">
        <f>IF(ครูประเมินนักเรียน!AT23="","",ครูประเมินนักเรียน!AT23)</f>
        <v/>
      </c>
      <c r="E23" s="171" t="str">
        <f>IF(ครูประเมินนักเรียน!AU23="","",ครูประเมินนักเรียน!AU23)</f>
        <v/>
      </c>
      <c r="F23" s="171" t="str">
        <f>IF(ครูประเมินนักเรียน!AV23="","",ครูประเมินนักเรียน!AV23)</f>
        <v/>
      </c>
      <c r="G23" s="171" t="str">
        <f>IF(ครูประเมินนักเรียน!AW23="","",ครูประเมินนักเรียน!AW23)</f>
        <v/>
      </c>
      <c r="H23" s="171" t="str">
        <f>IF(ครูประเมินนักเรียน!AX23="","",ครูประเมินนักเรียน!AX23)</f>
        <v/>
      </c>
      <c r="I23" s="171" t="str">
        <f>IF(ครูประเมินนักเรียน!AY23="","",ครูประเมินนักเรียน!AY23)</f>
        <v/>
      </c>
      <c r="J23" s="171" t="str">
        <f>IF(ครูประเมินนักเรียน!AZ23="","",ครูประเมินนักเรียน!AZ23)</f>
        <v/>
      </c>
      <c r="K23" s="171" t="str">
        <f>IF(ครูประเมินนักเรียน!BA23="","",ครูประเมินนักเรียน!BA23)</f>
        <v/>
      </c>
      <c r="L23" s="172">
        <f t="shared" si="0"/>
        <v>0</v>
      </c>
      <c r="M23" s="173">
        <f t="shared" si="3"/>
        <v>0</v>
      </c>
      <c r="N23" s="179">
        <f t="shared" si="1"/>
        <v>0</v>
      </c>
      <c r="O23" s="174" t="str">
        <f t="shared" si="2"/>
        <v>ปรับปรุง</v>
      </c>
      <c r="P23" s="176"/>
      <c r="Q23" s="176"/>
      <c r="R23" s="176"/>
      <c r="S23" s="176"/>
      <c r="T23" s="176"/>
      <c r="U23" s="176"/>
      <c r="V23" s="176"/>
    </row>
    <row r="24" spans="1:22" s="3" customFormat="1" ht="15.75" customHeight="1">
      <c r="A24" s="2">
        <v>15</v>
      </c>
      <c r="B24" s="38">
        <f>IF(นักเรียน!C20="","",นักเรียน!C20)</f>
        <v>5427</v>
      </c>
      <c r="C24" s="39" t="str">
        <f>IF(นักเรียน!D20="","",นักเรียน!D20)</f>
        <v>เด็กหญิงเบญจรัตน์  รอดนางรอง</v>
      </c>
      <c r="D24" s="171" t="str">
        <f>IF(ครูประเมินนักเรียน!AT24="","",ครูประเมินนักเรียน!AT24)</f>
        <v/>
      </c>
      <c r="E24" s="171" t="str">
        <f>IF(ครูประเมินนักเรียน!AU24="","",ครูประเมินนักเรียน!AU24)</f>
        <v/>
      </c>
      <c r="F24" s="171" t="str">
        <f>IF(ครูประเมินนักเรียน!AV24="","",ครูประเมินนักเรียน!AV24)</f>
        <v/>
      </c>
      <c r="G24" s="171" t="str">
        <f>IF(ครูประเมินนักเรียน!AW24="","",ครูประเมินนักเรียน!AW24)</f>
        <v/>
      </c>
      <c r="H24" s="171" t="str">
        <f>IF(ครูประเมินนักเรียน!AX24="","",ครูประเมินนักเรียน!AX24)</f>
        <v/>
      </c>
      <c r="I24" s="171" t="str">
        <f>IF(ครูประเมินนักเรียน!AY24="","",ครูประเมินนักเรียน!AY24)</f>
        <v/>
      </c>
      <c r="J24" s="171" t="str">
        <f>IF(ครูประเมินนักเรียน!AZ24="","",ครูประเมินนักเรียน!AZ24)</f>
        <v/>
      </c>
      <c r="K24" s="171" t="str">
        <f>IF(ครูประเมินนักเรียน!BA24="","",ครูประเมินนักเรียน!BA24)</f>
        <v/>
      </c>
      <c r="L24" s="172">
        <f t="shared" si="0"/>
        <v>0</v>
      </c>
      <c r="M24" s="173">
        <f t="shared" si="3"/>
        <v>0</v>
      </c>
      <c r="N24" s="179">
        <f t="shared" si="1"/>
        <v>0</v>
      </c>
      <c r="O24" s="174" t="str">
        <f t="shared" si="2"/>
        <v>ปรับปรุง</v>
      </c>
      <c r="P24" s="176"/>
      <c r="Q24" s="176"/>
      <c r="R24" s="176"/>
      <c r="S24" s="176"/>
      <c r="T24" s="176"/>
      <c r="U24" s="176"/>
      <c r="V24" s="176"/>
    </row>
    <row r="25" spans="1:22" s="3" customFormat="1" ht="15.75" customHeight="1">
      <c r="A25" s="2">
        <v>16</v>
      </c>
      <c r="B25" s="38">
        <f>IF(นักเรียน!C21="","",นักเรียน!C21)</f>
        <v>5592</v>
      </c>
      <c r="C25" s="39" t="str">
        <f>IF(นักเรียน!D21="","",นักเรียน!D21)</f>
        <v>เด็กหญิงดวงนภา  เรียบกระโทก</v>
      </c>
      <c r="D25" s="171" t="str">
        <f>IF(ครูประเมินนักเรียน!AT25="","",ครูประเมินนักเรียน!AT25)</f>
        <v/>
      </c>
      <c r="E25" s="171" t="str">
        <f>IF(ครูประเมินนักเรียน!AU25="","",ครูประเมินนักเรียน!AU25)</f>
        <v/>
      </c>
      <c r="F25" s="171" t="str">
        <f>IF(ครูประเมินนักเรียน!AV25="","",ครูประเมินนักเรียน!AV25)</f>
        <v/>
      </c>
      <c r="G25" s="171" t="str">
        <f>IF(ครูประเมินนักเรียน!AW25="","",ครูประเมินนักเรียน!AW25)</f>
        <v/>
      </c>
      <c r="H25" s="171" t="str">
        <f>IF(ครูประเมินนักเรียน!AX25="","",ครูประเมินนักเรียน!AX25)</f>
        <v/>
      </c>
      <c r="I25" s="171" t="str">
        <f>IF(ครูประเมินนักเรียน!AY25="","",ครูประเมินนักเรียน!AY25)</f>
        <v/>
      </c>
      <c r="J25" s="171" t="str">
        <f>IF(ครูประเมินนักเรียน!AZ25="","",ครูประเมินนักเรียน!AZ25)</f>
        <v/>
      </c>
      <c r="K25" s="171" t="str">
        <f>IF(ครูประเมินนักเรียน!BA25="","",ครูประเมินนักเรียน!BA25)</f>
        <v/>
      </c>
      <c r="L25" s="172">
        <f t="shared" si="0"/>
        <v>0</v>
      </c>
      <c r="M25" s="173">
        <f t="shared" si="3"/>
        <v>0</v>
      </c>
      <c r="N25" s="179">
        <f t="shared" si="1"/>
        <v>0</v>
      </c>
      <c r="O25" s="174" t="str">
        <f t="shared" si="2"/>
        <v>ปรับปรุง</v>
      </c>
      <c r="P25" s="176"/>
      <c r="Q25" s="176"/>
      <c r="R25" s="176"/>
      <c r="S25" s="176"/>
      <c r="T25" s="176"/>
      <c r="U25" s="176"/>
      <c r="V25" s="176"/>
    </row>
    <row r="26" spans="1:22" s="3" customFormat="1" ht="15.75" customHeight="1">
      <c r="A26" s="2">
        <v>17</v>
      </c>
      <c r="B26" s="38">
        <f>IF(นักเรียน!C22="","",นักเรียน!C22)</f>
        <v>5594</v>
      </c>
      <c r="C26" s="39" t="str">
        <f>IF(นักเรียน!D22="","",นักเรียน!D22)</f>
        <v>เด็กหญิงสุณิสา  กันผักแว่น</v>
      </c>
      <c r="D26" s="171" t="str">
        <f>IF(ครูประเมินนักเรียน!AT26="","",ครูประเมินนักเรียน!AT26)</f>
        <v/>
      </c>
      <c r="E26" s="171" t="str">
        <f>IF(ครูประเมินนักเรียน!AU26="","",ครูประเมินนักเรียน!AU26)</f>
        <v/>
      </c>
      <c r="F26" s="171" t="str">
        <f>IF(ครูประเมินนักเรียน!AV26="","",ครูประเมินนักเรียน!AV26)</f>
        <v/>
      </c>
      <c r="G26" s="171" t="str">
        <f>IF(ครูประเมินนักเรียน!AW26="","",ครูประเมินนักเรียน!AW26)</f>
        <v/>
      </c>
      <c r="H26" s="171" t="str">
        <f>IF(ครูประเมินนักเรียน!AX26="","",ครูประเมินนักเรียน!AX26)</f>
        <v/>
      </c>
      <c r="I26" s="171" t="str">
        <f>IF(ครูประเมินนักเรียน!AY26="","",ครูประเมินนักเรียน!AY26)</f>
        <v/>
      </c>
      <c r="J26" s="171" t="str">
        <f>IF(ครูประเมินนักเรียน!AZ26="","",ครูประเมินนักเรียน!AZ26)</f>
        <v/>
      </c>
      <c r="K26" s="171" t="str">
        <f>IF(ครูประเมินนักเรียน!BA26="","",ครูประเมินนักเรียน!BA26)</f>
        <v/>
      </c>
      <c r="L26" s="172">
        <f t="shared" si="0"/>
        <v>0</v>
      </c>
      <c r="M26" s="173">
        <f t="shared" si="3"/>
        <v>0</v>
      </c>
      <c r="N26" s="179">
        <f t="shared" si="1"/>
        <v>0</v>
      </c>
      <c r="O26" s="174" t="str">
        <f t="shared" si="2"/>
        <v>ปรับปรุง</v>
      </c>
      <c r="P26" s="176"/>
      <c r="Q26" s="176"/>
      <c r="R26" s="176"/>
      <c r="S26" s="176"/>
      <c r="T26" s="176"/>
      <c r="U26" s="176"/>
      <c r="V26" s="176"/>
    </row>
    <row r="27" spans="1:22" s="3" customFormat="1" ht="15.75" customHeight="1">
      <c r="A27" s="2">
        <v>18</v>
      </c>
      <c r="B27" s="38" t="str">
        <f>IF(นักเรียน!C23="","",นักเรียน!C23)</f>
        <v/>
      </c>
      <c r="C27" s="39" t="str">
        <f>IF(นักเรียน!D23="","",นักเรียน!D23)</f>
        <v>เด็กหญิงสุดารัตน์ ต่างครบุรี</v>
      </c>
      <c r="D27" s="171" t="str">
        <f>IF(ครูประเมินนักเรียน!AT27="","",ครูประเมินนักเรียน!AT27)</f>
        <v/>
      </c>
      <c r="E27" s="171" t="str">
        <f>IF(ครูประเมินนักเรียน!AU27="","",ครูประเมินนักเรียน!AU27)</f>
        <v/>
      </c>
      <c r="F27" s="171" t="str">
        <f>IF(ครูประเมินนักเรียน!AV27="","",ครูประเมินนักเรียน!AV27)</f>
        <v/>
      </c>
      <c r="G27" s="171" t="str">
        <f>IF(ครูประเมินนักเรียน!AW27="","",ครูประเมินนักเรียน!AW27)</f>
        <v/>
      </c>
      <c r="H27" s="171" t="str">
        <f>IF(ครูประเมินนักเรียน!AX27="","",ครูประเมินนักเรียน!AX27)</f>
        <v/>
      </c>
      <c r="I27" s="171" t="str">
        <f>IF(ครูประเมินนักเรียน!AY27="","",ครูประเมินนักเรียน!AY27)</f>
        <v/>
      </c>
      <c r="J27" s="171" t="str">
        <f>IF(ครูประเมินนักเรียน!AZ27="","",ครูประเมินนักเรียน!AZ27)</f>
        <v/>
      </c>
      <c r="K27" s="171" t="str">
        <f>IF(ครูประเมินนักเรียน!BA27="","",ครูประเมินนักเรียน!BA27)</f>
        <v/>
      </c>
      <c r="L27" s="172">
        <f t="shared" si="0"/>
        <v>0</v>
      </c>
      <c r="M27" s="173">
        <f t="shared" si="3"/>
        <v>0</v>
      </c>
      <c r="N27" s="179">
        <f t="shared" si="1"/>
        <v>0</v>
      </c>
      <c r="O27" s="174" t="str">
        <f t="shared" si="2"/>
        <v>ปรับปรุง</v>
      </c>
      <c r="P27" s="176"/>
      <c r="Q27" s="176"/>
      <c r="R27" s="176"/>
      <c r="S27" s="176"/>
      <c r="T27" s="176"/>
      <c r="U27" s="176"/>
      <c r="V27" s="176"/>
    </row>
    <row r="28" spans="1:22" s="3" customFormat="1" ht="15.75" customHeight="1">
      <c r="A28" s="2">
        <v>19</v>
      </c>
      <c r="B28" s="38" t="str">
        <f>IF(นักเรียน!C24="","",นักเรียน!C24)</f>
        <v/>
      </c>
      <c r="C28" s="39" t="str">
        <f>IF(นักเรียน!D24="","",นักเรียน!D24)</f>
        <v/>
      </c>
      <c r="D28" s="171" t="str">
        <f>IF(ครูประเมินนักเรียน!AT28="","",ครูประเมินนักเรียน!AT28)</f>
        <v/>
      </c>
      <c r="E28" s="171" t="str">
        <f>IF(ครูประเมินนักเรียน!AU28="","",ครูประเมินนักเรียน!AU28)</f>
        <v/>
      </c>
      <c r="F28" s="171" t="str">
        <f>IF(ครูประเมินนักเรียน!AV28="","",ครูประเมินนักเรียน!AV28)</f>
        <v/>
      </c>
      <c r="G28" s="171" t="str">
        <f>IF(ครูประเมินนักเรียน!AW28="","",ครูประเมินนักเรียน!AW28)</f>
        <v/>
      </c>
      <c r="H28" s="171" t="str">
        <f>IF(ครูประเมินนักเรียน!AX28="","",ครูประเมินนักเรียน!AX28)</f>
        <v/>
      </c>
      <c r="I28" s="171" t="str">
        <f>IF(ครูประเมินนักเรียน!AY28="","",ครูประเมินนักเรียน!AY28)</f>
        <v/>
      </c>
      <c r="J28" s="171" t="str">
        <f>IF(ครูประเมินนักเรียน!AZ28="","",ครูประเมินนักเรียน!AZ28)</f>
        <v/>
      </c>
      <c r="K28" s="171" t="str">
        <f>IF(ครูประเมินนักเรียน!BA28="","",ครูประเมินนักเรียน!BA28)</f>
        <v/>
      </c>
      <c r="L28" s="172" t="str">
        <f t="shared" si="0"/>
        <v/>
      </c>
      <c r="M28" s="173" t="str">
        <f t="shared" si="3"/>
        <v/>
      </c>
      <c r="N28" s="179" t="str">
        <f t="shared" si="1"/>
        <v/>
      </c>
      <c r="O28" s="174" t="str">
        <f t="shared" si="2"/>
        <v/>
      </c>
      <c r="P28" s="176"/>
      <c r="Q28" s="176"/>
      <c r="R28" s="176"/>
      <c r="S28" s="176"/>
      <c r="T28" s="176"/>
      <c r="U28" s="176"/>
      <c r="V28" s="176"/>
    </row>
    <row r="29" spans="1:22" s="3" customFormat="1" ht="15.75" customHeight="1">
      <c r="A29" s="2">
        <v>20</v>
      </c>
      <c r="B29" s="38" t="str">
        <f>IF(นักเรียน!C25="","",นักเรียน!C25)</f>
        <v/>
      </c>
      <c r="C29" s="39" t="str">
        <f>IF(นักเรียน!D25="","",นักเรียน!D25)</f>
        <v/>
      </c>
      <c r="D29" s="171" t="str">
        <f>IF(ครูประเมินนักเรียน!AT29="","",ครูประเมินนักเรียน!AT29)</f>
        <v/>
      </c>
      <c r="E29" s="171" t="str">
        <f>IF(ครูประเมินนักเรียน!AU29="","",ครูประเมินนักเรียน!AU29)</f>
        <v/>
      </c>
      <c r="F29" s="171" t="str">
        <f>IF(ครูประเมินนักเรียน!AV29="","",ครูประเมินนักเรียน!AV29)</f>
        <v/>
      </c>
      <c r="G29" s="171" t="str">
        <f>IF(ครูประเมินนักเรียน!AW29="","",ครูประเมินนักเรียน!AW29)</f>
        <v/>
      </c>
      <c r="H29" s="171" t="str">
        <f>IF(ครูประเมินนักเรียน!AX29="","",ครูประเมินนักเรียน!AX29)</f>
        <v/>
      </c>
      <c r="I29" s="171" t="str">
        <f>IF(ครูประเมินนักเรียน!AY29="","",ครูประเมินนักเรียน!AY29)</f>
        <v/>
      </c>
      <c r="J29" s="171" t="str">
        <f>IF(ครูประเมินนักเรียน!AZ29="","",ครูประเมินนักเรียน!AZ29)</f>
        <v/>
      </c>
      <c r="K29" s="171" t="str">
        <f>IF(ครูประเมินนักเรียน!BA29="","",ครูประเมินนักเรียน!BA29)</f>
        <v/>
      </c>
      <c r="L29" s="172" t="str">
        <f t="shared" si="0"/>
        <v/>
      </c>
      <c r="M29" s="173" t="str">
        <f t="shared" si="3"/>
        <v/>
      </c>
      <c r="N29" s="179" t="str">
        <f t="shared" si="1"/>
        <v/>
      </c>
      <c r="O29" s="174" t="str">
        <f t="shared" si="2"/>
        <v/>
      </c>
      <c r="P29" s="176"/>
      <c r="Q29" s="176"/>
      <c r="R29" s="176"/>
      <c r="S29" s="176"/>
      <c r="T29" s="176"/>
      <c r="U29" s="176"/>
      <c r="V29" s="176"/>
    </row>
    <row r="30" spans="1:22" s="3" customFormat="1" ht="15.75" customHeight="1">
      <c r="A30" s="2">
        <v>21</v>
      </c>
      <c r="B30" s="38" t="str">
        <f>IF(นักเรียน!C26="","",นักเรียน!C26)</f>
        <v/>
      </c>
      <c r="C30" s="39" t="str">
        <f>IF(นักเรียน!D26="","",นักเรียน!D26)</f>
        <v/>
      </c>
      <c r="D30" s="171" t="str">
        <f>IF(ครูประเมินนักเรียน!AT30="","",ครูประเมินนักเรียน!AT30)</f>
        <v/>
      </c>
      <c r="E30" s="171" t="str">
        <f>IF(ครูประเมินนักเรียน!AU30="","",ครูประเมินนักเรียน!AU30)</f>
        <v/>
      </c>
      <c r="F30" s="171" t="str">
        <f>IF(ครูประเมินนักเรียน!AV30="","",ครูประเมินนักเรียน!AV30)</f>
        <v/>
      </c>
      <c r="G30" s="171" t="str">
        <f>IF(ครูประเมินนักเรียน!AW30="","",ครูประเมินนักเรียน!AW30)</f>
        <v/>
      </c>
      <c r="H30" s="171" t="str">
        <f>IF(ครูประเมินนักเรียน!AX30="","",ครูประเมินนักเรียน!AX30)</f>
        <v/>
      </c>
      <c r="I30" s="171" t="str">
        <f>IF(ครูประเมินนักเรียน!AY30="","",ครูประเมินนักเรียน!AY30)</f>
        <v/>
      </c>
      <c r="J30" s="171" t="str">
        <f>IF(ครูประเมินนักเรียน!AZ30="","",ครูประเมินนักเรียน!AZ30)</f>
        <v/>
      </c>
      <c r="K30" s="171" t="str">
        <f>IF(ครูประเมินนักเรียน!BA30="","",ครูประเมินนักเรียน!BA30)</f>
        <v/>
      </c>
      <c r="L30" s="172" t="str">
        <f t="shared" si="0"/>
        <v/>
      </c>
      <c r="M30" s="173" t="str">
        <f t="shared" si="3"/>
        <v/>
      </c>
      <c r="N30" s="179" t="str">
        <f t="shared" si="1"/>
        <v/>
      </c>
      <c r="O30" s="174" t="str">
        <f t="shared" si="2"/>
        <v/>
      </c>
      <c r="P30" s="176"/>
      <c r="Q30" s="176"/>
      <c r="R30" s="176"/>
      <c r="S30" s="176"/>
      <c r="T30" s="176"/>
      <c r="U30" s="176"/>
      <c r="V30" s="176"/>
    </row>
    <row r="31" spans="1:22" s="3" customFormat="1" ht="15.75" customHeight="1">
      <c r="A31" s="2">
        <v>22</v>
      </c>
      <c r="B31" s="38" t="str">
        <f>IF(นักเรียน!C27="","",นักเรียน!C27)</f>
        <v/>
      </c>
      <c r="C31" s="39" t="str">
        <f>IF(นักเรียน!D27="","",นักเรียน!D27)</f>
        <v/>
      </c>
      <c r="D31" s="171" t="str">
        <f>IF(ครูประเมินนักเรียน!AT31="","",ครูประเมินนักเรียน!AT31)</f>
        <v/>
      </c>
      <c r="E31" s="171" t="str">
        <f>IF(ครูประเมินนักเรียน!AU31="","",ครูประเมินนักเรียน!AU31)</f>
        <v/>
      </c>
      <c r="F31" s="171" t="str">
        <f>IF(ครูประเมินนักเรียน!AV31="","",ครูประเมินนักเรียน!AV31)</f>
        <v/>
      </c>
      <c r="G31" s="171" t="str">
        <f>IF(ครูประเมินนักเรียน!AW31="","",ครูประเมินนักเรียน!AW31)</f>
        <v/>
      </c>
      <c r="H31" s="171" t="str">
        <f>IF(ครูประเมินนักเรียน!AX31="","",ครูประเมินนักเรียน!AX31)</f>
        <v/>
      </c>
      <c r="I31" s="171" t="str">
        <f>IF(ครูประเมินนักเรียน!AY31="","",ครูประเมินนักเรียน!AY31)</f>
        <v/>
      </c>
      <c r="J31" s="171" t="str">
        <f>IF(ครูประเมินนักเรียน!AZ31="","",ครูประเมินนักเรียน!AZ31)</f>
        <v/>
      </c>
      <c r="K31" s="171" t="str">
        <f>IF(ครูประเมินนักเรียน!BA31="","",ครูประเมินนักเรียน!BA31)</f>
        <v/>
      </c>
      <c r="L31" s="172" t="str">
        <f t="shared" si="0"/>
        <v/>
      </c>
      <c r="M31" s="173" t="str">
        <f t="shared" si="3"/>
        <v/>
      </c>
      <c r="N31" s="179" t="str">
        <f t="shared" si="1"/>
        <v/>
      </c>
      <c r="O31" s="174" t="str">
        <f t="shared" si="2"/>
        <v/>
      </c>
      <c r="P31" s="176"/>
      <c r="Q31" s="176"/>
      <c r="R31" s="176"/>
      <c r="S31" s="176"/>
      <c r="T31" s="176"/>
      <c r="U31" s="176"/>
      <c r="V31" s="176"/>
    </row>
    <row r="32" spans="1:22" s="3" customFormat="1" ht="15.75" customHeight="1">
      <c r="A32" s="2">
        <v>23</v>
      </c>
      <c r="B32" s="38" t="str">
        <f>IF(นักเรียน!C28="","",นักเรียน!C28)</f>
        <v/>
      </c>
      <c r="C32" s="39" t="str">
        <f>IF(นักเรียน!D28="","",นักเรียน!D28)</f>
        <v/>
      </c>
      <c r="D32" s="171" t="str">
        <f>IF(ครูประเมินนักเรียน!AT32="","",ครูประเมินนักเรียน!AT32)</f>
        <v/>
      </c>
      <c r="E32" s="171" t="str">
        <f>IF(ครูประเมินนักเรียน!AU32="","",ครูประเมินนักเรียน!AU32)</f>
        <v/>
      </c>
      <c r="F32" s="171" t="str">
        <f>IF(ครูประเมินนักเรียน!AV32="","",ครูประเมินนักเรียน!AV32)</f>
        <v/>
      </c>
      <c r="G32" s="171" t="str">
        <f>IF(ครูประเมินนักเรียน!AW32="","",ครูประเมินนักเรียน!AW32)</f>
        <v/>
      </c>
      <c r="H32" s="171" t="str">
        <f>IF(ครูประเมินนักเรียน!AX32="","",ครูประเมินนักเรียน!AX32)</f>
        <v/>
      </c>
      <c r="I32" s="171" t="str">
        <f>IF(ครูประเมินนักเรียน!AY32="","",ครูประเมินนักเรียน!AY32)</f>
        <v/>
      </c>
      <c r="J32" s="171" t="str">
        <f>IF(ครูประเมินนักเรียน!AZ32="","",ครูประเมินนักเรียน!AZ32)</f>
        <v/>
      </c>
      <c r="K32" s="171" t="str">
        <f>IF(ครูประเมินนักเรียน!BA32="","",ครูประเมินนักเรียน!BA32)</f>
        <v/>
      </c>
      <c r="L32" s="172" t="str">
        <f t="shared" si="0"/>
        <v/>
      </c>
      <c r="M32" s="173" t="str">
        <f t="shared" si="3"/>
        <v/>
      </c>
      <c r="N32" s="179" t="str">
        <f t="shared" si="1"/>
        <v/>
      </c>
      <c r="O32" s="174" t="str">
        <f t="shared" si="2"/>
        <v/>
      </c>
      <c r="P32" s="176"/>
      <c r="Q32" s="176"/>
      <c r="R32" s="176"/>
      <c r="S32" s="176"/>
      <c r="T32" s="176"/>
      <c r="U32" s="176"/>
      <c r="V32" s="176"/>
    </row>
    <row r="33" spans="1:22" s="3" customFormat="1" ht="15.75" customHeight="1">
      <c r="A33" s="2">
        <v>24</v>
      </c>
      <c r="B33" s="38" t="str">
        <f>IF(นักเรียน!C29="","",นักเรียน!C29)</f>
        <v/>
      </c>
      <c r="C33" s="39" t="str">
        <f>IF(นักเรียน!D29="","",นักเรียน!D29)</f>
        <v/>
      </c>
      <c r="D33" s="171" t="str">
        <f>IF(ครูประเมินนักเรียน!AT33="","",ครูประเมินนักเรียน!AT33)</f>
        <v/>
      </c>
      <c r="E33" s="171" t="str">
        <f>IF(ครูประเมินนักเรียน!AU33="","",ครูประเมินนักเรียน!AU33)</f>
        <v/>
      </c>
      <c r="F33" s="171" t="str">
        <f>IF(ครูประเมินนักเรียน!AV33="","",ครูประเมินนักเรียน!AV33)</f>
        <v/>
      </c>
      <c r="G33" s="171" t="str">
        <f>IF(ครูประเมินนักเรียน!AW33="","",ครูประเมินนักเรียน!AW33)</f>
        <v/>
      </c>
      <c r="H33" s="171" t="str">
        <f>IF(ครูประเมินนักเรียน!AX33="","",ครูประเมินนักเรียน!AX33)</f>
        <v/>
      </c>
      <c r="I33" s="171" t="str">
        <f>IF(ครูประเมินนักเรียน!AY33="","",ครูประเมินนักเรียน!AY33)</f>
        <v/>
      </c>
      <c r="J33" s="171" t="str">
        <f>IF(ครูประเมินนักเรียน!AZ33="","",ครูประเมินนักเรียน!AZ33)</f>
        <v/>
      </c>
      <c r="K33" s="171" t="str">
        <f>IF(ครูประเมินนักเรียน!BA33="","",ครูประเมินนักเรียน!BA33)</f>
        <v/>
      </c>
      <c r="L33" s="172" t="str">
        <f t="shared" si="0"/>
        <v/>
      </c>
      <c r="M33" s="173" t="str">
        <f t="shared" si="3"/>
        <v/>
      </c>
      <c r="N33" s="179" t="str">
        <f t="shared" si="1"/>
        <v/>
      </c>
      <c r="O33" s="174" t="str">
        <f t="shared" si="2"/>
        <v/>
      </c>
      <c r="P33" s="176"/>
      <c r="Q33" s="176"/>
      <c r="R33" s="176"/>
      <c r="S33" s="176"/>
      <c r="T33" s="176"/>
      <c r="U33" s="176"/>
      <c r="V33" s="176"/>
    </row>
    <row r="34" spans="1:22" s="3" customFormat="1" ht="15.75" customHeight="1">
      <c r="A34" s="2">
        <v>25</v>
      </c>
      <c r="B34" s="38" t="str">
        <f>IF(นักเรียน!C30="","",นักเรียน!C30)</f>
        <v/>
      </c>
      <c r="C34" s="39" t="str">
        <f>IF(นักเรียน!D30="","",นักเรียน!D30)</f>
        <v/>
      </c>
      <c r="D34" s="171" t="str">
        <f>IF(ครูประเมินนักเรียน!AT34="","",ครูประเมินนักเรียน!AT34)</f>
        <v/>
      </c>
      <c r="E34" s="171" t="str">
        <f>IF(ครูประเมินนักเรียน!AU34="","",ครูประเมินนักเรียน!AU34)</f>
        <v/>
      </c>
      <c r="F34" s="171" t="str">
        <f>IF(ครูประเมินนักเรียน!AV34="","",ครูประเมินนักเรียน!AV34)</f>
        <v/>
      </c>
      <c r="G34" s="171" t="str">
        <f>IF(ครูประเมินนักเรียน!AW34="","",ครูประเมินนักเรียน!AW34)</f>
        <v/>
      </c>
      <c r="H34" s="171" t="str">
        <f>IF(ครูประเมินนักเรียน!AX34="","",ครูประเมินนักเรียน!AX34)</f>
        <v/>
      </c>
      <c r="I34" s="171" t="str">
        <f>IF(ครูประเมินนักเรียน!AY34="","",ครูประเมินนักเรียน!AY34)</f>
        <v/>
      </c>
      <c r="J34" s="171" t="str">
        <f>IF(ครูประเมินนักเรียน!AZ34="","",ครูประเมินนักเรียน!AZ34)</f>
        <v/>
      </c>
      <c r="K34" s="171" t="str">
        <f>IF(ครูประเมินนักเรียน!BA34="","",ครูประเมินนักเรียน!BA34)</f>
        <v/>
      </c>
      <c r="L34" s="172" t="str">
        <f t="shared" si="0"/>
        <v/>
      </c>
      <c r="M34" s="173" t="str">
        <f t="shared" si="3"/>
        <v/>
      </c>
      <c r="N34" s="179" t="str">
        <f t="shared" si="1"/>
        <v/>
      </c>
      <c r="O34" s="174" t="str">
        <f t="shared" si="2"/>
        <v/>
      </c>
      <c r="P34" s="176"/>
      <c r="Q34" s="176"/>
      <c r="R34" s="176"/>
      <c r="S34" s="176"/>
      <c r="T34" s="176"/>
      <c r="U34" s="176"/>
      <c r="V34" s="176"/>
    </row>
    <row r="35" spans="1:22" s="3" customFormat="1" ht="15.75" customHeight="1">
      <c r="A35" s="2">
        <v>26</v>
      </c>
      <c r="B35" s="38" t="str">
        <f>IF(นักเรียน!C31="","",นักเรียน!C31)</f>
        <v/>
      </c>
      <c r="C35" s="39" t="str">
        <f>IF(นักเรียน!D31="","",นักเรียน!D31)</f>
        <v/>
      </c>
      <c r="D35" s="171" t="str">
        <f>IF(ครูประเมินนักเรียน!AT35="","",ครูประเมินนักเรียน!AT35)</f>
        <v/>
      </c>
      <c r="E35" s="171" t="str">
        <f>IF(ครูประเมินนักเรียน!AU35="","",ครูประเมินนักเรียน!AU35)</f>
        <v/>
      </c>
      <c r="F35" s="171" t="str">
        <f>IF(ครูประเมินนักเรียน!AV35="","",ครูประเมินนักเรียน!AV35)</f>
        <v/>
      </c>
      <c r="G35" s="171" t="str">
        <f>IF(ครูประเมินนักเรียน!AW35="","",ครูประเมินนักเรียน!AW35)</f>
        <v/>
      </c>
      <c r="H35" s="171" t="str">
        <f>IF(ครูประเมินนักเรียน!AX35="","",ครูประเมินนักเรียน!AX35)</f>
        <v/>
      </c>
      <c r="I35" s="171" t="str">
        <f>IF(ครูประเมินนักเรียน!AY35="","",ครูประเมินนักเรียน!AY35)</f>
        <v/>
      </c>
      <c r="J35" s="171" t="str">
        <f>IF(ครูประเมินนักเรียน!AZ35="","",ครูประเมินนักเรียน!AZ35)</f>
        <v/>
      </c>
      <c r="K35" s="171" t="str">
        <f>IF(ครูประเมินนักเรียน!BA35="","",ครูประเมินนักเรียน!BA35)</f>
        <v/>
      </c>
      <c r="L35" s="172" t="str">
        <f t="shared" si="0"/>
        <v/>
      </c>
      <c r="M35" s="173" t="str">
        <f t="shared" si="3"/>
        <v/>
      </c>
      <c r="N35" s="179" t="str">
        <f t="shared" si="1"/>
        <v/>
      </c>
      <c r="O35" s="174" t="str">
        <f t="shared" si="2"/>
        <v/>
      </c>
      <c r="P35" s="176"/>
      <c r="Q35" s="176"/>
      <c r="R35" s="176"/>
      <c r="S35" s="176"/>
      <c r="T35" s="176"/>
      <c r="U35" s="176"/>
      <c r="V35" s="176"/>
    </row>
    <row r="36" spans="1:22" s="3" customFormat="1" ht="15.75" customHeight="1">
      <c r="A36" s="2">
        <v>27</v>
      </c>
      <c r="B36" s="38" t="str">
        <f>IF(นักเรียน!C32="","",นักเรียน!C32)</f>
        <v/>
      </c>
      <c r="C36" s="39" t="str">
        <f>IF(นักเรียน!D32="","",นักเรียน!D32)</f>
        <v/>
      </c>
      <c r="D36" s="171" t="str">
        <f>IF(ครูประเมินนักเรียน!AT36="","",ครูประเมินนักเรียน!AT36)</f>
        <v/>
      </c>
      <c r="E36" s="171" t="str">
        <f>IF(ครูประเมินนักเรียน!AU36="","",ครูประเมินนักเรียน!AU36)</f>
        <v/>
      </c>
      <c r="F36" s="171" t="str">
        <f>IF(ครูประเมินนักเรียน!AV36="","",ครูประเมินนักเรียน!AV36)</f>
        <v/>
      </c>
      <c r="G36" s="171" t="str">
        <f>IF(ครูประเมินนักเรียน!AW36="","",ครูประเมินนักเรียน!AW36)</f>
        <v/>
      </c>
      <c r="H36" s="171" t="str">
        <f>IF(ครูประเมินนักเรียน!AX36="","",ครูประเมินนักเรียน!AX36)</f>
        <v/>
      </c>
      <c r="I36" s="171" t="str">
        <f>IF(ครูประเมินนักเรียน!AY36="","",ครูประเมินนักเรียน!AY36)</f>
        <v/>
      </c>
      <c r="J36" s="171" t="str">
        <f>IF(ครูประเมินนักเรียน!AZ36="","",ครูประเมินนักเรียน!AZ36)</f>
        <v/>
      </c>
      <c r="K36" s="171" t="str">
        <f>IF(ครูประเมินนักเรียน!BA36="","",ครูประเมินนักเรียน!BA36)</f>
        <v/>
      </c>
      <c r="L36" s="172" t="str">
        <f t="shared" si="0"/>
        <v/>
      </c>
      <c r="M36" s="173" t="str">
        <f t="shared" si="3"/>
        <v/>
      </c>
      <c r="N36" s="179" t="str">
        <f t="shared" si="1"/>
        <v/>
      </c>
      <c r="O36" s="174" t="str">
        <f t="shared" si="2"/>
        <v/>
      </c>
      <c r="P36" s="176"/>
      <c r="Q36" s="176"/>
      <c r="R36" s="176"/>
      <c r="S36" s="176"/>
      <c r="T36" s="176"/>
      <c r="U36" s="176"/>
      <c r="V36" s="176"/>
    </row>
    <row r="37" spans="1:22" s="3" customFormat="1" ht="15.75" customHeight="1">
      <c r="A37" s="2">
        <v>28</v>
      </c>
      <c r="B37" s="38" t="str">
        <f>IF(นักเรียน!C33="","",นักเรียน!C33)</f>
        <v/>
      </c>
      <c r="C37" s="39" t="str">
        <f>IF(นักเรียน!D33="","",นักเรียน!D33)</f>
        <v/>
      </c>
      <c r="D37" s="171" t="str">
        <f>IF(ครูประเมินนักเรียน!AT37="","",ครูประเมินนักเรียน!AT37)</f>
        <v/>
      </c>
      <c r="E37" s="171" t="str">
        <f>IF(ครูประเมินนักเรียน!AU37="","",ครูประเมินนักเรียน!AU37)</f>
        <v/>
      </c>
      <c r="F37" s="171" t="str">
        <f>IF(ครูประเมินนักเรียน!AV37="","",ครูประเมินนักเรียน!AV37)</f>
        <v/>
      </c>
      <c r="G37" s="171" t="str">
        <f>IF(ครูประเมินนักเรียน!AW37="","",ครูประเมินนักเรียน!AW37)</f>
        <v/>
      </c>
      <c r="H37" s="171" t="str">
        <f>IF(ครูประเมินนักเรียน!AX37="","",ครูประเมินนักเรียน!AX37)</f>
        <v/>
      </c>
      <c r="I37" s="171" t="str">
        <f>IF(ครูประเมินนักเรียน!AY37="","",ครูประเมินนักเรียน!AY37)</f>
        <v/>
      </c>
      <c r="J37" s="171" t="str">
        <f>IF(ครูประเมินนักเรียน!AZ37="","",ครูประเมินนักเรียน!AZ37)</f>
        <v/>
      </c>
      <c r="K37" s="171" t="str">
        <f>IF(ครูประเมินนักเรียน!BA37="","",ครูประเมินนักเรียน!BA37)</f>
        <v/>
      </c>
      <c r="L37" s="172" t="str">
        <f t="shared" si="0"/>
        <v/>
      </c>
      <c r="M37" s="173" t="str">
        <f t="shared" si="3"/>
        <v/>
      </c>
      <c r="N37" s="179" t="str">
        <f t="shared" si="1"/>
        <v/>
      </c>
      <c r="O37" s="174" t="str">
        <f t="shared" si="2"/>
        <v/>
      </c>
      <c r="P37" s="176"/>
      <c r="Q37" s="176"/>
      <c r="R37" s="176"/>
      <c r="S37" s="176"/>
      <c r="T37" s="176"/>
      <c r="U37" s="176"/>
      <c r="V37" s="176"/>
    </row>
    <row r="38" spans="1:22" s="3" customFormat="1" ht="15.75" customHeight="1">
      <c r="A38" s="2">
        <v>29</v>
      </c>
      <c r="B38" s="38" t="str">
        <f>IF(นักเรียน!C34="","",นักเรียน!C34)</f>
        <v/>
      </c>
      <c r="C38" s="39" t="str">
        <f>IF(นักเรียน!D34="","",นักเรียน!D34)</f>
        <v/>
      </c>
      <c r="D38" s="171" t="str">
        <f>IF(ครูประเมินนักเรียน!AT38="","",ครูประเมินนักเรียน!AT38)</f>
        <v/>
      </c>
      <c r="E38" s="171" t="str">
        <f>IF(ครูประเมินนักเรียน!AU38="","",ครูประเมินนักเรียน!AU38)</f>
        <v/>
      </c>
      <c r="F38" s="171" t="str">
        <f>IF(ครูประเมินนักเรียน!AV38="","",ครูประเมินนักเรียน!AV38)</f>
        <v/>
      </c>
      <c r="G38" s="171" t="str">
        <f>IF(ครูประเมินนักเรียน!AW38="","",ครูประเมินนักเรียน!AW38)</f>
        <v/>
      </c>
      <c r="H38" s="171" t="str">
        <f>IF(ครูประเมินนักเรียน!AX38="","",ครูประเมินนักเรียน!AX38)</f>
        <v/>
      </c>
      <c r="I38" s="171" t="str">
        <f>IF(ครูประเมินนักเรียน!AY38="","",ครูประเมินนักเรียน!AY38)</f>
        <v/>
      </c>
      <c r="J38" s="171" t="str">
        <f>IF(ครูประเมินนักเรียน!AZ38="","",ครูประเมินนักเรียน!AZ38)</f>
        <v/>
      </c>
      <c r="K38" s="171" t="str">
        <f>IF(ครูประเมินนักเรียน!BA38="","",ครูประเมินนักเรียน!BA38)</f>
        <v/>
      </c>
      <c r="L38" s="172" t="str">
        <f t="shared" si="0"/>
        <v/>
      </c>
      <c r="M38" s="173" t="str">
        <f t="shared" si="3"/>
        <v/>
      </c>
      <c r="N38" s="179" t="str">
        <f t="shared" si="1"/>
        <v/>
      </c>
      <c r="O38" s="174" t="str">
        <f t="shared" si="2"/>
        <v/>
      </c>
      <c r="P38" s="176"/>
      <c r="Q38" s="176"/>
      <c r="R38" s="176"/>
      <c r="S38" s="176"/>
      <c r="T38" s="176"/>
      <c r="U38" s="176"/>
      <c r="V38" s="176"/>
    </row>
    <row r="39" spans="1:22" s="3" customFormat="1" ht="15.75" customHeight="1">
      <c r="A39" s="2">
        <v>30</v>
      </c>
      <c r="B39" s="38" t="str">
        <f>IF(นักเรียน!C35="","",นักเรียน!C35)</f>
        <v/>
      </c>
      <c r="C39" s="39" t="str">
        <f>IF(นักเรียน!D35="","",นักเรียน!D35)</f>
        <v/>
      </c>
      <c r="D39" s="171" t="str">
        <f>IF(ครูประเมินนักเรียน!AT39="","",ครูประเมินนักเรียน!AT39)</f>
        <v/>
      </c>
      <c r="E39" s="171" t="str">
        <f>IF(ครูประเมินนักเรียน!AU39="","",ครูประเมินนักเรียน!AU39)</f>
        <v/>
      </c>
      <c r="F39" s="171" t="str">
        <f>IF(ครูประเมินนักเรียน!AV39="","",ครูประเมินนักเรียน!AV39)</f>
        <v/>
      </c>
      <c r="G39" s="171" t="str">
        <f>IF(ครูประเมินนักเรียน!AW39="","",ครูประเมินนักเรียน!AW39)</f>
        <v/>
      </c>
      <c r="H39" s="171" t="str">
        <f>IF(ครูประเมินนักเรียน!AX39="","",ครูประเมินนักเรียน!AX39)</f>
        <v/>
      </c>
      <c r="I39" s="171" t="str">
        <f>IF(ครูประเมินนักเรียน!AY39="","",ครูประเมินนักเรียน!AY39)</f>
        <v/>
      </c>
      <c r="J39" s="171" t="str">
        <f>IF(ครูประเมินนักเรียน!AZ39="","",ครูประเมินนักเรียน!AZ39)</f>
        <v/>
      </c>
      <c r="K39" s="171" t="str">
        <f>IF(ครูประเมินนักเรียน!BA39="","",ครูประเมินนักเรียน!BA39)</f>
        <v/>
      </c>
      <c r="L39" s="172" t="str">
        <f t="shared" si="0"/>
        <v/>
      </c>
      <c r="M39" s="173" t="str">
        <f t="shared" si="3"/>
        <v/>
      </c>
      <c r="N39" s="179" t="str">
        <f t="shared" si="1"/>
        <v/>
      </c>
      <c r="O39" s="174" t="str">
        <f t="shared" si="2"/>
        <v/>
      </c>
      <c r="P39" s="176"/>
      <c r="Q39" s="176"/>
      <c r="R39" s="176"/>
      <c r="S39" s="176"/>
      <c r="T39" s="176"/>
      <c r="U39" s="176"/>
      <c r="V39" s="176"/>
    </row>
    <row r="40" spans="1:22" s="3" customFormat="1" ht="15.75" customHeight="1">
      <c r="A40" s="2">
        <v>31</v>
      </c>
      <c r="B40" s="38" t="str">
        <f>IF(นักเรียน!C36="","",นักเรียน!C36)</f>
        <v/>
      </c>
      <c r="C40" s="39" t="str">
        <f>IF(นักเรียน!D36="","",นักเรียน!D36)</f>
        <v/>
      </c>
      <c r="D40" s="171" t="str">
        <f>IF(ครูประเมินนักเรียน!AT40="","",ครูประเมินนักเรียน!AT40)</f>
        <v/>
      </c>
      <c r="E40" s="171" t="str">
        <f>IF(ครูประเมินนักเรียน!AU40="","",ครูประเมินนักเรียน!AU40)</f>
        <v/>
      </c>
      <c r="F40" s="171" t="str">
        <f>IF(ครูประเมินนักเรียน!AV40="","",ครูประเมินนักเรียน!AV40)</f>
        <v/>
      </c>
      <c r="G40" s="171" t="str">
        <f>IF(ครูประเมินนักเรียน!AW40="","",ครูประเมินนักเรียน!AW40)</f>
        <v/>
      </c>
      <c r="H40" s="171" t="str">
        <f>IF(ครูประเมินนักเรียน!AX40="","",ครูประเมินนักเรียน!AX40)</f>
        <v/>
      </c>
      <c r="I40" s="171" t="str">
        <f>IF(ครูประเมินนักเรียน!AY40="","",ครูประเมินนักเรียน!AY40)</f>
        <v/>
      </c>
      <c r="J40" s="171" t="str">
        <f>IF(ครูประเมินนักเรียน!AZ40="","",ครูประเมินนักเรียน!AZ40)</f>
        <v/>
      </c>
      <c r="K40" s="171" t="str">
        <f>IF(ครูประเมินนักเรียน!BA40="","",ครูประเมินนักเรียน!BA40)</f>
        <v/>
      </c>
      <c r="L40" s="172" t="str">
        <f t="shared" si="0"/>
        <v/>
      </c>
      <c r="M40" s="173" t="str">
        <f t="shared" si="3"/>
        <v/>
      </c>
      <c r="N40" s="179" t="str">
        <f t="shared" si="1"/>
        <v/>
      </c>
      <c r="O40" s="174" t="str">
        <f t="shared" si="2"/>
        <v/>
      </c>
      <c r="P40" s="176"/>
      <c r="Q40" s="176"/>
      <c r="R40" s="176"/>
      <c r="S40" s="176"/>
      <c r="T40" s="176"/>
      <c r="U40" s="176"/>
      <c r="V40" s="176"/>
    </row>
    <row r="41" spans="1:22" s="3" customFormat="1" ht="15.75" customHeight="1">
      <c r="A41" s="2">
        <v>32</v>
      </c>
      <c r="B41" s="38" t="str">
        <f>IF(นักเรียน!C37="","",นักเรียน!C37)</f>
        <v/>
      </c>
      <c r="C41" s="39" t="str">
        <f>IF(นักเรียน!D37="","",นักเรียน!D37)</f>
        <v/>
      </c>
      <c r="D41" s="171" t="str">
        <f>IF(ครูประเมินนักเรียน!AT41="","",ครูประเมินนักเรียน!AT41)</f>
        <v/>
      </c>
      <c r="E41" s="171" t="str">
        <f>IF(ครูประเมินนักเรียน!AU41="","",ครูประเมินนักเรียน!AU41)</f>
        <v/>
      </c>
      <c r="F41" s="171" t="str">
        <f>IF(ครูประเมินนักเรียน!AV41="","",ครูประเมินนักเรียน!AV41)</f>
        <v/>
      </c>
      <c r="G41" s="171" t="str">
        <f>IF(ครูประเมินนักเรียน!AW41="","",ครูประเมินนักเรียน!AW41)</f>
        <v/>
      </c>
      <c r="H41" s="171" t="str">
        <f>IF(ครูประเมินนักเรียน!AX41="","",ครูประเมินนักเรียน!AX41)</f>
        <v/>
      </c>
      <c r="I41" s="171" t="str">
        <f>IF(ครูประเมินนักเรียน!AY41="","",ครูประเมินนักเรียน!AY41)</f>
        <v/>
      </c>
      <c r="J41" s="171" t="str">
        <f>IF(ครูประเมินนักเรียน!AZ41="","",ครูประเมินนักเรียน!AZ41)</f>
        <v/>
      </c>
      <c r="K41" s="171" t="str">
        <f>IF(ครูประเมินนักเรียน!BA41="","",ครูประเมินนักเรียน!BA41)</f>
        <v/>
      </c>
      <c r="L41" s="172" t="str">
        <f t="shared" si="0"/>
        <v/>
      </c>
      <c r="M41" s="173" t="str">
        <f t="shared" si="3"/>
        <v/>
      </c>
      <c r="N41" s="179" t="str">
        <f t="shared" si="1"/>
        <v/>
      </c>
      <c r="O41" s="174" t="str">
        <f t="shared" si="2"/>
        <v/>
      </c>
      <c r="P41" s="176"/>
      <c r="Q41" s="176"/>
      <c r="R41" s="176"/>
      <c r="S41" s="176"/>
      <c r="T41" s="176"/>
      <c r="U41" s="176"/>
      <c r="V41" s="176"/>
    </row>
    <row r="42" spans="1:22" s="3" customFormat="1" ht="15.75" customHeight="1">
      <c r="A42" s="2">
        <v>33</v>
      </c>
      <c r="B42" s="38" t="str">
        <f>IF(นักเรียน!C38="","",นักเรียน!C38)</f>
        <v/>
      </c>
      <c r="C42" s="39" t="str">
        <f>IF(นักเรียน!D38="","",นักเรียน!D38)</f>
        <v/>
      </c>
      <c r="D42" s="171" t="str">
        <f>IF(ครูประเมินนักเรียน!AT42="","",ครูประเมินนักเรียน!AT42)</f>
        <v/>
      </c>
      <c r="E42" s="171" t="str">
        <f>IF(ครูประเมินนักเรียน!AU42="","",ครูประเมินนักเรียน!AU42)</f>
        <v/>
      </c>
      <c r="F42" s="171" t="str">
        <f>IF(ครูประเมินนักเรียน!AV42="","",ครูประเมินนักเรียน!AV42)</f>
        <v/>
      </c>
      <c r="G42" s="171" t="str">
        <f>IF(ครูประเมินนักเรียน!AW42="","",ครูประเมินนักเรียน!AW42)</f>
        <v/>
      </c>
      <c r="H42" s="171" t="str">
        <f>IF(ครูประเมินนักเรียน!AX42="","",ครูประเมินนักเรียน!AX42)</f>
        <v/>
      </c>
      <c r="I42" s="171" t="str">
        <f>IF(ครูประเมินนักเรียน!AY42="","",ครูประเมินนักเรียน!AY42)</f>
        <v/>
      </c>
      <c r="J42" s="171" t="str">
        <f>IF(ครูประเมินนักเรียน!AZ42="","",ครูประเมินนักเรียน!AZ42)</f>
        <v/>
      </c>
      <c r="K42" s="171" t="str">
        <f>IF(ครูประเมินนักเรียน!BA42="","",ครูประเมินนักเรียน!BA42)</f>
        <v/>
      </c>
      <c r="L42" s="172" t="str">
        <f t="shared" si="0"/>
        <v/>
      </c>
      <c r="M42" s="173" t="str">
        <f t="shared" si="3"/>
        <v/>
      </c>
      <c r="N42" s="179" t="str">
        <f t="shared" si="1"/>
        <v/>
      </c>
      <c r="O42" s="174" t="str">
        <f t="shared" si="2"/>
        <v/>
      </c>
      <c r="P42" s="176"/>
      <c r="Q42" s="176"/>
      <c r="R42" s="176"/>
      <c r="S42" s="176"/>
      <c r="T42" s="176"/>
      <c r="U42" s="176"/>
      <c r="V42" s="176"/>
    </row>
    <row r="43" spans="1:22" s="3" customFormat="1" ht="15.75" customHeight="1">
      <c r="A43" s="2">
        <v>34</v>
      </c>
      <c r="B43" s="38" t="str">
        <f>IF(นักเรียน!C39="","",นักเรียน!C39)</f>
        <v/>
      </c>
      <c r="C43" s="39" t="str">
        <f>IF(นักเรียน!D39="","",นักเรียน!D39)</f>
        <v/>
      </c>
      <c r="D43" s="171" t="str">
        <f>IF(ครูประเมินนักเรียน!AT43="","",ครูประเมินนักเรียน!AT43)</f>
        <v/>
      </c>
      <c r="E43" s="171" t="str">
        <f>IF(ครูประเมินนักเรียน!AU43="","",ครูประเมินนักเรียน!AU43)</f>
        <v/>
      </c>
      <c r="F43" s="171" t="str">
        <f>IF(ครูประเมินนักเรียน!AV43="","",ครูประเมินนักเรียน!AV43)</f>
        <v/>
      </c>
      <c r="G43" s="171" t="str">
        <f>IF(ครูประเมินนักเรียน!AW43="","",ครูประเมินนักเรียน!AW43)</f>
        <v/>
      </c>
      <c r="H43" s="171" t="str">
        <f>IF(ครูประเมินนักเรียน!AX43="","",ครูประเมินนักเรียน!AX43)</f>
        <v/>
      </c>
      <c r="I43" s="171" t="str">
        <f>IF(ครูประเมินนักเรียน!AY43="","",ครูประเมินนักเรียน!AY43)</f>
        <v/>
      </c>
      <c r="J43" s="171" t="str">
        <f>IF(ครูประเมินนักเรียน!AZ43="","",ครูประเมินนักเรียน!AZ43)</f>
        <v/>
      </c>
      <c r="K43" s="171" t="str">
        <f>IF(ครูประเมินนักเรียน!BA43="","",ครูประเมินนักเรียน!BA43)</f>
        <v/>
      </c>
      <c r="L43" s="172" t="str">
        <f t="shared" si="0"/>
        <v/>
      </c>
      <c r="M43" s="173" t="str">
        <f t="shared" si="3"/>
        <v/>
      </c>
      <c r="N43" s="179" t="str">
        <f t="shared" si="1"/>
        <v/>
      </c>
      <c r="O43" s="174" t="str">
        <f t="shared" si="2"/>
        <v/>
      </c>
      <c r="P43" s="176"/>
      <c r="Q43" s="176"/>
      <c r="R43" s="176"/>
      <c r="S43" s="176"/>
      <c r="T43" s="176"/>
      <c r="U43" s="176"/>
      <c r="V43" s="176"/>
    </row>
    <row r="44" spans="1:22" s="3" customFormat="1" ht="15.75" customHeight="1">
      <c r="A44" s="2">
        <v>35</v>
      </c>
      <c r="B44" s="38" t="str">
        <f>IF(นักเรียน!C40="","",นักเรียน!C40)</f>
        <v/>
      </c>
      <c r="C44" s="39" t="str">
        <f>IF(นักเรียน!D40="","",นักเรียน!D40)</f>
        <v/>
      </c>
      <c r="D44" s="171" t="str">
        <f>IF(ครูประเมินนักเรียน!AT44="","",ครูประเมินนักเรียน!AT44)</f>
        <v/>
      </c>
      <c r="E44" s="171" t="str">
        <f>IF(ครูประเมินนักเรียน!AU44="","",ครูประเมินนักเรียน!AU44)</f>
        <v/>
      </c>
      <c r="F44" s="171" t="str">
        <f>IF(ครูประเมินนักเรียน!AV44="","",ครูประเมินนักเรียน!AV44)</f>
        <v/>
      </c>
      <c r="G44" s="171" t="str">
        <f>IF(ครูประเมินนักเรียน!AW44="","",ครูประเมินนักเรียน!AW44)</f>
        <v/>
      </c>
      <c r="H44" s="171" t="str">
        <f>IF(ครูประเมินนักเรียน!AX44="","",ครูประเมินนักเรียน!AX44)</f>
        <v/>
      </c>
      <c r="I44" s="171" t="str">
        <f>IF(ครูประเมินนักเรียน!AY44="","",ครูประเมินนักเรียน!AY44)</f>
        <v/>
      </c>
      <c r="J44" s="171" t="str">
        <f>IF(ครูประเมินนักเรียน!AZ44="","",ครูประเมินนักเรียน!AZ44)</f>
        <v/>
      </c>
      <c r="K44" s="171" t="str">
        <f>IF(ครูประเมินนักเรียน!BA44="","",ครูประเมินนักเรียน!BA44)</f>
        <v/>
      </c>
      <c r="L44" s="172" t="str">
        <f t="shared" si="0"/>
        <v/>
      </c>
      <c r="M44" s="173" t="str">
        <f t="shared" si="3"/>
        <v/>
      </c>
      <c r="N44" s="179" t="str">
        <f t="shared" si="1"/>
        <v/>
      </c>
      <c r="O44" s="174" t="str">
        <f t="shared" si="2"/>
        <v/>
      </c>
      <c r="P44" s="176"/>
      <c r="Q44" s="176"/>
      <c r="R44" s="176"/>
      <c r="S44" s="176"/>
      <c r="T44" s="176"/>
      <c r="U44" s="176"/>
      <c r="V44" s="176"/>
    </row>
    <row r="45" spans="1:22" s="3" customFormat="1" ht="15.75" customHeight="1">
      <c r="A45" s="2">
        <v>36</v>
      </c>
      <c r="B45" s="38" t="str">
        <f>IF(นักเรียน!C41="","",นักเรียน!C41)</f>
        <v/>
      </c>
      <c r="C45" s="39" t="str">
        <f>IF(นักเรียน!D41="","",นักเรียน!D41)</f>
        <v/>
      </c>
      <c r="D45" s="171" t="str">
        <f>IF(ครูประเมินนักเรียน!AT45="","",ครูประเมินนักเรียน!AT45)</f>
        <v/>
      </c>
      <c r="E45" s="171" t="str">
        <f>IF(ครูประเมินนักเรียน!AU45="","",ครูประเมินนักเรียน!AU45)</f>
        <v/>
      </c>
      <c r="F45" s="171" t="str">
        <f>IF(ครูประเมินนักเรียน!AV45="","",ครูประเมินนักเรียน!AV45)</f>
        <v/>
      </c>
      <c r="G45" s="171" t="str">
        <f>IF(ครูประเมินนักเรียน!AW45="","",ครูประเมินนักเรียน!AW45)</f>
        <v/>
      </c>
      <c r="H45" s="171" t="str">
        <f>IF(ครูประเมินนักเรียน!AX45="","",ครูประเมินนักเรียน!AX45)</f>
        <v/>
      </c>
      <c r="I45" s="171" t="str">
        <f>IF(ครูประเมินนักเรียน!AY45="","",ครูประเมินนักเรียน!AY45)</f>
        <v/>
      </c>
      <c r="J45" s="171" t="str">
        <f>IF(ครูประเมินนักเรียน!AZ45="","",ครูประเมินนักเรียน!AZ45)</f>
        <v/>
      </c>
      <c r="K45" s="171" t="str">
        <f>IF(ครูประเมินนักเรียน!BA45="","",ครูประเมินนักเรียน!BA45)</f>
        <v/>
      </c>
      <c r="L45" s="172" t="str">
        <f t="shared" si="0"/>
        <v/>
      </c>
      <c r="M45" s="173" t="str">
        <f t="shared" si="3"/>
        <v/>
      </c>
      <c r="N45" s="179" t="str">
        <f t="shared" si="1"/>
        <v/>
      </c>
      <c r="O45" s="174" t="str">
        <f t="shared" si="2"/>
        <v/>
      </c>
      <c r="P45" s="176"/>
      <c r="Q45" s="176"/>
      <c r="R45" s="176"/>
      <c r="S45" s="176"/>
      <c r="T45" s="176"/>
      <c r="U45" s="176"/>
      <c r="V45" s="176"/>
    </row>
    <row r="46" spans="1:22" s="3" customFormat="1" ht="15.75" customHeight="1">
      <c r="A46" s="2">
        <v>37</v>
      </c>
      <c r="B46" s="38" t="str">
        <f>IF(นักเรียน!C42="","",นักเรียน!C42)</f>
        <v/>
      </c>
      <c r="C46" s="39" t="str">
        <f>IF(นักเรียน!D42="","",นักเรียน!D42)</f>
        <v/>
      </c>
      <c r="D46" s="171" t="str">
        <f>IF(ครูประเมินนักเรียน!AT46="","",ครูประเมินนักเรียน!AT46)</f>
        <v/>
      </c>
      <c r="E46" s="171" t="str">
        <f>IF(ครูประเมินนักเรียน!AU46="","",ครูประเมินนักเรียน!AU46)</f>
        <v/>
      </c>
      <c r="F46" s="171" t="str">
        <f>IF(ครูประเมินนักเรียน!AV46="","",ครูประเมินนักเรียน!AV46)</f>
        <v/>
      </c>
      <c r="G46" s="171" t="str">
        <f>IF(ครูประเมินนักเรียน!AW46="","",ครูประเมินนักเรียน!AW46)</f>
        <v/>
      </c>
      <c r="H46" s="171" t="str">
        <f>IF(ครูประเมินนักเรียน!AX46="","",ครูประเมินนักเรียน!AX46)</f>
        <v/>
      </c>
      <c r="I46" s="171" t="str">
        <f>IF(ครูประเมินนักเรียน!AY46="","",ครูประเมินนักเรียน!AY46)</f>
        <v/>
      </c>
      <c r="J46" s="171" t="str">
        <f>IF(ครูประเมินนักเรียน!AZ46="","",ครูประเมินนักเรียน!AZ46)</f>
        <v/>
      </c>
      <c r="K46" s="171" t="str">
        <f>IF(ครูประเมินนักเรียน!BA46="","",ครูประเมินนักเรียน!BA46)</f>
        <v/>
      </c>
      <c r="L46" s="172" t="str">
        <f t="shared" si="0"/>
        <v/>
      </c>
      <c r="M46" s="173" t="str">
        <f t="shared" si="3"/>
        <v/>
      </c>
      <c r="N46" s="179" t="str">
        <f t="shared" si="1"/>
        <v/>
      </c>
      <c r="O46" s="174" t="str">
        <f t="shared" si="2"/>
        <v/>
      </c>
      <c r="P46" s="176"/>
      <c r="Q46" s="176"/>
      <c r="R46" s="176"/>
      <c r="S46" s="176"/>
      <c r="T46" s="176"/>
      <c r="U46" s="176"/>
      <c r="V46" s="176"/>
    </row>
    <row r="47" spans="1:22" s="4" customFormat="1" ht="15.75" customHeight="1">
      <c r="A47" s="2">
        <v>38</v>
      </c>
      <c r="B47" s="38" t="str">
        <f>IF(นักเรียน!C43="","",นักเรียน!C43)</f>
        <v/>
      </c>
      <c r="C47" s="39" t="str">
        <f>IF(นักเรียน!D43="","",นักเรียน!D43)</f>
        <v/>
      </c>
      <c r="D47" s="171" t="str">
        <f>IF(ครูประเมินนักเรียน!AT47="","",ครูประเมินนักเรียน!AT47)</f>
        <v/>
      </c>
      <c r="E47" s="171" t="str">
        <f>IF(ครูประเมินนักเรียน!AU47="","",ครูประเมินนักเรียน!AU47)</f>
        <v/>
      </c>
      <c r="F47" s="171" t="str">
        <f>IF(ครูประเมินนักเรียน!AV47="","",ครูประเมินนักเรียน!AV47)</f>
        <v/>
      </c>
      <c r="G47" s="171" t="str">
        <f>IF(ครูประเมินนักเรียน!AW47="","",ครูประเมินนักเรียน!AW47)</f>
        <v/>
      </c>
      <c r="H47" s="171" t="str">
        <f>IF(ครูประเมินนักเรียน!AX47="","",ครูประเมินนักเรียน!AX47)</f>
        <v/>
      </c>
      <c r="I47" s="171" t="str">
        <f>IF(ครูประเมินนักเรียน!AY47="","",ครูประเมินนักเรียน!AY47)</f>
        <v/>
      </c>
      <c r="J47" s="171" t="str">
        <f>IF(ครูประเมินนักเรียน!AZ47="","",ครูประเมินนักเรียน!AZ47)</f>
        <v/>
      </c>
      <c r="K47" s="171" t="str">
        <f>IF(ครูประเมินนักเรียน!BA47="","",ครูประเมินนักเรียน!BA47)</f>
        <v/>
      </c>
      <c r="L47" s="172" t="str">
        <f t="shared" si="0"/>
        <v/>
      </c>
      <c r="M47" s="173" t="str">
        <f t="shared" si="3"/>
        <v/>
      </c>
      <c r="N47" s="179" t="str">
        <f t="shared" si="1"/>
        <v/>
      </c>
      <c r="O47" s="174" t="str">
        <f t="shared" si="2"/>
        <v/>
      </c>
      <c r="P47" s="177"/>
      <c r="Q47" s="177"/>
      <c r="R47" s="177"/>
      <c r="S47" s="177"/>
      <c r="T47" s="177"/>
      <c r="U47" s="177"/>
      <c r="V47" s="177"/>
    </row>
    <row r="48" spans="1:22" s="4" customFormat="1" ht="15.75" customHeight="1">
      <c r="A48" s="2">
        <v>39</v>
      </c>
      <c r="B48" s="38" t="str">
        <f>IF(นักเรียน!C44="","",นักเรียน!C44)</f>
        <v/>
      </c>
      <c r="C48" s="39" t="str">
        <f>IF(นักเรียน!D44="","",นักเรียน!D44)</f>
        <v/>
      </c>
      <c r="D48" s="171" t="str">
        <f>IF(ครูประเมินนักเรียน!AT48="","",ครูประเมินนักเรียน!AT48)</f>
        <v/>
      </c>
      <c r="E48" s="171" t="str">
        <f>IF(ครูประเมินนักเรียน!AU48="","",ครูประเมินนักเรียน!AU48)</f>
        <v/>
      </c>
      <c r="F48" s="171" t="str">
        <f>IF(ครูประเมินนักเรียน!AV48="","",ครูประเมินนักเรียน!AV48)</f>
        <v/>
      </c>
      <c r="G48" s="171" t="str">
        <f>IF(ครูประเมินนักเรียน!AW48="","",ครูประเมินนักเรียน!AW48)</f>
        <v/>
      </c>
      <c r="H48" s="171" t="str">
        <f>IF(ครูประเมินนักเรียน!AX48="","",ครูประเมินนักเรียน!AX48)</f>
        <v/>
      </c>
      <c r="I48" s="171" t="str">
        <f>IF(ครูประเมินนักเรียน!AY48="","",ครูประเมินนักเรียน!AY48)</f>
        <v/>
      </c>
      <c r="J48" s="171" t="str">
        <f>IF(ครูประเมินนักเรียน!AZ48="","",ครูประเมินนักเรียน!AZ48)</f>
        <v/>
      </c>
      <c r="K48" s="171" t="str">
        <f>IF(ครูประเมินนักเรียน!BA48="","",ครูประเมินนักเรียน!BA48)</f>
        <v/>
      </c>
      <c r="L48" s="172" t="str">
        <f t="shared" si="0"/>
        <v/>
      </c>
      <c r="M48" s="173" t="str">
        <f t="shared" si="3"/>
        <v/>
      </c>
      <c r="N48" s="179" t="str">
        <f t="shared" si="1"/>
        <v/>
      </c>
      <c r="O48" s="174" t="str">
        <f t="shared" si="2"/>
        <v/>
      </c>
      <c r="P48" s="177"/>
      <c r="Q48" s="177"/>
      <c r="R48" s="177"/>
      <c r="S48" s="177"/>
      <c r="T48" s="177"/>
      <c r="U48" s="177"/>
      <c r="V48" s="177"/>
    </row>
    <row r="49" spans="1:22" s="4" customFormat="1" ht="15.75" customHeight="1">
      <c r="A49" s="2">
        <v>40</v>
      </c>
      <c r="B49" s="38" t="str">
        <f>IF(นักเรียน!C45="","",นักเรียน!C45)</f>
        <v/>
      </c>
      <c r="C49" s="39" t="str">
        <f>IF(นักเรียน!D45="","",นักเรียน!D45)</f>
        <v/>
      </c>
      <c r="D49" s="171" t="str">
        <f>IF(ครูประเมินนักเรียน!AT49="","",ครูประเมินนักเรียน!AT49)</f>
        <v/>
      </c>
      <c r="E49" s="171" t="str">
        <f>IF(ครูประเมินนักเรียน!AU49="","",ครูประเมินนักเรียน!AU49)</f>
        <v/>
      </c>
      <c r="F49" s="171" t="str">
        <f>IF(ครูประเมินนักเรียน!AV49="","",ครูประเมินนักเรียน!AV49)</f>
        <v/>
      </c>
      <c r="G49" s="171" t="str">
        <f>IF(ครูประเมินนักเรียน!AW49="","",ครูประเมินนักเรียน!AW49)</f>
        <v/>
      </c>
      <c r="H49" s="171" t="str">
        <f>IF(ครูประเมินนักเรียน!AX49="","",ครูประเมินนักเรียน!AX49)</f>
        <v/>
      </c>
      <c r="I49" s="171" t="str">
        <f>IF(ครูประเมินนักเรียน!AY49="","",ครูประเมินนักเรียน!AY49)</f>
        <v/>
      </c>
      <c r="J49" s="171" t="str">
        <f>IF(ครูประเมินนักเรียน!AZ49="","",ครูประเมินนักเรียน!AZ49)</f>
        <v/>
      </c>
      <c r="K49" s="171" t="str">
        <f>IF(ครูประเมินนักเรียน!BA49="","",ครูประเมินนักเรียน!BA49)</f>
        <v/>
      </c>
      <c r="L49" s="172" t="str">
        <f t="shared" si="0"/>
        <v/>
      </c>
      <c r="M49" s="173" t="str">
        <f t="shared" si="3"/>
        <v/>
      </c>
      <c r="N49" s="179" t="str">
        <f t="shared" si="1"/>
        <v/>
      </c>
      <c r="O49" s="174" t="str">
        <f t="shared" si="2"/>
        <v/>
      </c>
      <c r="P49" s="177"/>
      <c r="Q49" s="177"/>
      <c r="R49" s="177"/>
      <c r="S49" s="177"/>
      <c r="T49" s="177"/>
      <c r="U49" s="177"/>
      <c r="V49" s="177"/>
    </row>
    <row r="50" spans="1:22" s="4" customFormat="1" ht="15.75" customHeight="1">
      <c r="A50" s="2">
        <v>41</v>
      </c>
      <c r="B50" s="38" t="str">
        <f>IF(นักเรียน!C46="","",นักเรียน!C46)</f>
        <v/>
      </c>
      <c r="C50" s="39" t="str">
        <f>IF(นักเรียน!D46="","",นักเรียน!D46)</f>
        <v/>
      </c>
      <c r="D50" s="171" t="str">
        <f>IF(ครูประเมินนักเรียน!AT50="","",ครูประเมินนักเรียน!AT50)</f>
        <v/>
      </c>
      <c r="E50" s="171" t="str">
        <f>IF(ครูประเมินนักเรียน!AU50="","",ครูประเมินนักเรียน!AU50)</f>
        <v/>
      </c>
      <c r="F50" s="171" t="str">
        <f>IF(ครูประเมินนักเรียน!AV50="","",ครูประเมินนักเรียน!AV50)</f>
        <v/>
      </c>
      <c r="G50" s="171" t="str">
        <f>IF(ครูประเมินนักเรียน!AW50="","",ครูประเมินนักเรียน!AW50)</f>
        <v/>
      </c>
      <c r="H50" s="171" t="str">
        <f>IF(ครูประเมินนักเรียน!AX50="","",ครูประเมินนักเรียน!AX50)</f>
        <v/>
      </c>
      <c r="I50" s="171" t="str">
        <f>IF(ครูประเมินนักเรียน!AY50="","",ครูประเมินนักเรียน!AY50)</f>
        <v/>
      </c>
      <c r="J50" s="171" t="str">
        <f>IF(ครูประเมินนักเรียน!AZ50="","",ครูประเมินนักเรียน!AZ50)</f>
        <v/>
      </c>
      <c r="K50" s="171" t="str">
        <f>IF(ครูประเมินนักเรียน!BA50="","",ครูประเมินนักเรียน!BA50)</f>
        <v/>
      </c>
      <c r="L50" s="172" t="str">
        <f t="shared" si="0"/>
        <v/>
      </c>
      <c r="M50" s="173" t="str">
        <f t="shared" si="3"/>
        <v/>
      </c>
      <c r="N50" s="179" t="str">
        <f t="shared" si="1"/>
        <v/>
      </c>
      <c r="O50" s="174" t="str">
        <f t="shared" si="2"/>
        <v/>
      </c>
      <c r="P50" s="177"/>
      <c r="Q50" s="177"/>
      <c r="R50" s="177"/>
      <c r="S50" s="177"/>
      <c r="T50" s="177"/>
      <c r="U50" s="177"/>
      <c r="V50" s="177"/>
    </row>
    <row r="51" spans="1:22" s="4" customFormat="1" ht="15.75" customHeight="1">
      <c r="A51" s="2">
        <v>42</v>
      </c>
      <c r="B51" s="38" t="str">
        <f>IF(นักเรียน!C47="","",นักเรียน!C47)</f>
        <v/>
      </c>
      <c r="C51" s="39" t="str">
        <f>IF(นักเรียน!D47="","",นักเรียน!D47)</f>
        <v/>
      </c>
      <c r="D51" s="171" t="str">
        <f>IF(ครูประเมินนักเรียน!AT51="","",ครูประเมินนักเรียน!AT51)</f>
        <v/>
      </c>
      <c r="E51" s="171" t="str">
        <f>IF(ครูประเมินนักเรียน!AU51="","",ครูประเมินนักเรียน!AU51)</f>
        <v/>
      </c>
      <c r="F51" s="171" t="str">
        <f>IF(ครูประเมินนักเรียน!AV51="","",ครูประเมินนักเรียน!AV51)</f>
        <v/>
      </c>
      <c r="G51" s="171" t="str">
        <f>IF(ครูประเมินนักเรียน!AW51="","",ครูประเมินนักเรียน!AW51)</f>
        <v/>
      </c>
      <c r="H51" s="171" t="str">
        <f>IF(ครูประเมินนักเรียน!AX51="","",ครูประเมินนักเรียน!AX51)</f>
        <v/>
      </c>
      <c r="I51" s="171" t="str">
        <f>IF(ครูประเมินนักเรียน!AY51="","",ครูประเมินนักเรียน!AY51)</f>
        <v/>
      </c>
      <c r="J51" s="171" t="str">
        <f>IF(ครูประเมินนักเรียน!AZ51="","",ครูประเมินนักเรียน!AZ51)</f>
        <v/>
      </c>
      <c r="K51" s="171" t="str">
        <f>IF(ครูประเมินนักเรียน!BA51="","",ครูประเมินนักเรียน!BA51)</f>
        <v/>
      </c>
      <c r="L51" s="172" t="str">
        <f t="shared" si="0"/>
        <v/>
      </c>
      <c r="M51" s="173" t="str">
        <f t="shared" si="3"/>
        <v/>
      </c>
      <c r="N51" s="179" t="str">
        <f t="shared" si="1"/>
        <v/>
      </c>
      <c r="O51" s="174" t="str">
        <f t="shared" si="2"/>
        <v/>
      </c>
      <c r="P51" s="177"/>
      <c r="Q51" s="177"/>
      <c r="R51" s="177"/>
      <c r="S51" s="177"/>
      <c r="T51" s="177"/>
      <c r="U51" s="177"/>
      <c r="V51" s="177"/>
    </row>
    <row r="52" spans="1:22" s="4" customFormat="1" ht="15.75" customHeight="1">
      <c r="A52" s="2">
        <v>43</v>
      </c>
      <c r="B52" s="38" t="str">
        <f>IF(นักเรียน!C48="","",นักเรียน!C48)</f>
        <v/>
      </c>
      <c r="C52" s="39" t="str">
        <f>IF(นักเรียน!D48="","",นักเรียน!D48)</f>
        <v/>
      </c>
      <c r="D52" s="171" t="str">
        <f>IF(ครูประเมินนักเรียน!AT52="","",ครูประเมินนักเรียน!AT52)</f>
        <v/>
      </c>
      <c r="E52" s="171" t="str">
        <f>IF(ครูประเมินนักเรียน!AU52="","",ครูประเมินนักเรียน!AU52)</f>
        <v/>
      </c>
      <c r="F52" s="171" t="str">
        <f>IF(ครูประเมินนักเรียน!AV52="","",ครูประเมินนักเรียน!AV52)</f>
        <v/>
      </c>
      <c r="G52" s="171" t="str">
        <f>IF(ครูประเมินนักเรียน!AW52="","",ครูประเมินนักเรียน!AW52)</f>
        <v/>
      </c>
      <c r="H52" s="171" t="str">
        <f>IF(ครูประเมินนักเรียน!AX52="","",ครูประเมินนักเรียน!AX52)</f>
        <v/>
      </c>
      <c r="I52" s="171" t="str">
        <f>IF(ครูประเมินนักเรียน!AY52="","",ครูประเมินนักเรียน!AY52)</f>
        <v/>
      </c>
      <c r="J52" s="171" t="str">
        <f>IF(ครูประเมินนักเรียน!AZ52="","",ครูประเมินนักเรียน!AZ52)</f>
        <v/>
      </c>
      <c r="K52" s="171" t="str">
        <f>IF(ครูประเมินนักเรียน!BA52="","",ครูประเมินนักเรียน!BA52)</f>
        <v/>
      </c>
      <c r="L52" s="172" t="str">
        <f t="shared" si="0"/>
        <v/>
      </c>
      <c r="M52" s="173" t="str">
        <f t="shared" si="3"/>
        <v/>
      </c>
      <c r="N52" s="179" t="str">
        <f t="shared" si="1"/>
        <v/>
      </c>
      <c r="O52" s="174" t="str">
        <f t="shared" si="2"/>
        <v/>
      </c>
      <c r="P52" s="177"/>
      <c r="Q52" s="177"/>
      <c r="R52" s="177"/>
      <c r="S52" s="177"/>
      <c r="T52" s="177"/>
      <c r="U52" s="177"/>
      <c r="V52" s="177"/>
    </row>
    <row r="53" spans="1:22" s="4" customFormat="1" ht="15.75" customHeight="1">
      <c r="A53" s="2">
        <v>44</v>
      </c>
      <c r="B53" s="38" t="str">
        <f>IF(นักเรียน!C49="","",นักเรียน!C49)</f>
        <v/>
      </c>
      <c r="C53" s="39" t="str">
        <f>IF(นักเรียน!D49="","",นักเรียน!D49)</f>
        <v/>
      </c>
      <c r="D53" s="171" t="str">
        <f>IF(ครูประเมินนักเรียน!AT53="","",ครูประเมินนักเรียน!AT53)</f>
        <v/>
      </c>
      <c r="E53" s="171" t="str">
        <f>IF(ครูประเมินนักเรียน!AU53="","",ครูประเมินนักเรียน!AU53)</f>
        <v/>
      </c>
      <c r="F53" s="171" t="str">
        <f>IF(ครูประเมินนักเรียน!AV53="","",ครูประเมินนักเรียน!AV53)</f>
        <v/>
      </c>
      <c r="G53" s="171" t="str">
        <f>IF(ครูประเมินนักเรียน!AW53="","",ครูประเมินนักเรียน!AW53)</f>
        <v/>
      </c>
      <c r="H53" s="171" t="str">
        <f>IF(ครูประเมินนักเรียน!AX53="","",ครูประเมินนักเรียน!AX53)</f>
        <v/>
      </c>
      <c r="I53" s="171" t="str">
        <f>IF(ครูประเมินนักเรียน!AY53="","",ครูประเมินนักเรียน!AY53)</f>
        <v/>
      </c>
      <c r="J53" s="171" t="str">
        <f>IF(ครูประเมินนักเรียน!AZ53="","",ครูประเมินนักเรียน!AZ53)</f>
        <v/>
      </c>
      <c r="K53" s="171" t="str">
        <f>IF(ครูประเมินนักเรียน!BA53="","",ครูประเมินนักเรียน!BA53)</f>
        <v/>
      </c>
      <c r="L53" s="172" t="str">
        <f t="shared" si="0"/>
        <v/>
      </c>
      <c r="M53" s="173" t="str">
        <f t="shared" si="3"/>
        <v/>
      </c>
      <c r="N53" s="179" t="str">
        <f t="shared" si="1"/>
        <v/>
      </c>
      <c r="O53" s="174" t="str">
        <f t="shared" si="2"/>
        <v/>
      </c>
      <c r="P53" s="177"/>
      <c r="Q53" s="177"/>
      <c r="R53" s="177"/>
      <c r="S53" s="177"/>
      <c r="T53" s="177"/>
      <c r="U53" s="177"/>
      <c r="V53" s="177"/>
    </row>
    <row r="54" spans="1:22" s="4" customFormat="1" ht="15.75" customHeight="1">
      <c r="A54" s="2">
        <v>45</v>
      </c>
      <c r="B54" s="38" t="str">
        <f>IF(นักเรียน!C50="","",นักเรียน!C50)</f>
        <v/>
      </c>
      <c r="C54" s="39" t="str">
        <f>IF(นักเรียน!D50="","",นักเรียน!D50)</f>
        <v/>
      </c>
      <c r="D54" s="171" t="str">
        <f>IF(ครูประเมินนักเรียน!AT54="","",ครูประเมินนักเรียน!AT54)</f>
        <v/>
      </c>
      <c r="E54" s="171" t="str">
        <f>IF(ครูประเมินนักเรียน!AU54="","",ครูประเมินนักเรียน!AU54)</f>
        <v/>
      </c>
      <c r="F54" s="171" t="str">
        <f>IF(ครูประเมินนักเรียน!AV54="","",ครูประเมินนักเรียน!AV54)</f>
        <v/>
      </c>
      <c r="G54" s="171" t="str">
        <f>IF(ครูประเมินนักเรียน!AW54="","",ครูประเมินนักเรียน!AW54)</f>
        <v/>
      </c>
      <c r="H54" s="171" t="str">
        <f>IF(ครูประเมินนักเรียน!AX54="","",ครูประเมินนักเรียน!AX54)</f>
        <v/>
      </c>
      <c r="I54" s="171" t="str">
        <f>IF(ครูประเมินนักเรียน!AY54="","",ครูประเมินนักเรียน!AY54)</f>
        <v/>
      </c>
      <c r="J54" s="171" t="str">
        <f>IF(ครูประเมินนักเรียน!AZ54="","",ครูประเมินนักเรียน!AZ54)</f>
        <v/>
      </c>
      <c r="K54" s="171" t="str">
        <f>IF(ครูประเมินนักเรียน!BA54="","",ครูประเมินนักเรียน!BA54)</f>
        <v/>
      </c>
      <c r="L54" s="172" t="str">
        <f t="shared" si="0"/>
        <v/>
      </c>
      <c r="M54" s="173" t="str">
        <f t="shared" si="3"/>
        <v/>
      </c>
      <c r="N54" s="179" t="str">
        <f t="shared" si="1"/>
        <v/>
      </c>
      <c r="O54" s="174" t="str">
        <f t="shared" si="2"/>
        <v/>
      </c>
      <c r="P54" s="177"/>
      <c r="Q54" s="177"/>
      <c r="R54" s="177"/>
      <c r="S54" s="177"/>
      <c r="T54" s="177"/>
      <c r="U54" s="177"/>
      <c r="V54" s="177"/>
    </row>
    <row r="55" spans="1:22" s="163" customFormat="1" ht="15.75" customHeight="1">
      <c r="P55" s="177"/>
      <c r="Q55" s="177"/>
      <c r="R55" s="177"/>
      <c r="S55" s="177"/>
      <c r="T55" s="177"/>
      <c r="U55" s="177"/>
      <c r="V55" s="177"/>
    </row>
    <row r="56" spans="1:22" s="164" customFormat="1">
      <c r="P56" s="175"/>
      <c r="Q56" s="175"/>
      <c r="R56" s="175"/>
      <c r="S56" s="175"/>
      <c r="T56" s="175"/>
      <c r="U56" s="175"/>
      <c r="V56" s="175"/>
    </row>
    <row r="57" spans="1:22" s="164" customFormat="1">
      <c r="P57" s="175"/>
      <c r="Q57" s="175"/>
      <c r="R57" s="175"/>
      <c r="S57" s="175"/>
      <c r="T57" s="175"/>
      <c r="U57" s="175"/>
      <c r="V57" s="175"/>
    </row>
    <row r="58" spans="1:22" s="164" customFormat="1">
      <c r="P58" s="175"/>
      <c r="Q58" s="175"/>
      <c r="R58" s="175"/>
      <c r="S58" s="175"/>
      <c r="T58" s="175"/>
      <c r="U58" s="175"/>
      <c r="V58" s="175"/>
    </row>
    <row r="59" spans="1:22" s="164" customFormat="1">
      <c r="P59" s="175"/>
      <c r="Q59" s="175"/>
      <c r="R59" s="175"/>
      <c r="S59" s="175"/>
      <c r="T59" s="175"/>
      <c r="U59" s="175"/>
      <c r="V59" s="175"/>
    </row>
    <row r="60" spans="1:22" s="164" customFormat="1">
      <c r="P60" s="175"/>
      <c r="Q60" s="175"/>
      <c r="R60" s="175"/>
      <c r="S60" s="175"/>
      <c r="T60" s="175"/>
      <c r="U60" s="175"/>
      <c r="V60" s="175"/>
    </row>
    <row r="61" spans="1:22" s="164" customFormat="1">
      <c r="P61" s="175"/>
      <c r="Q61" s="175"/>
      <c r="R61" s="175"/>
      <c r="S61" s="175"/>
      <c r="T61" s="175"/>
      <c r="U61" s="175"/>
      <c r="V61" s="175"/>
    </row>
    <row r="62" spans="1:22" s="164" customFormat="1">
      <c r="P62" s="175"/>
      <c r="Q62" s="175"/>
      <c r="R62" s="175"/>
      <c r="S62" s="175"/>
      <c r="T62" s="175"/>
      <c r="U62" s="175"/>
      <c r="V62" s="175"/>
    </row>
    <row r="63" spans="1:22" s="164" customFormat="1">
      <c r="P63" s="175"/>
      <c r="Q63" s="175"/>
      <c r="R63" s="175"/>
      <c r="S63" s="175"/>
      <c r="T63" s="175"/>
      <c r="U63" s="175"/>
      <c r="V63" s="175"/>
    </row>
    <row r="64" spans="1:22" s="164" customFormat="1">
      <c r="P64" s="175"/>
      <c r="Q64" s="175"/>
      <c r="R64" s="175"/>
      <c r="S64" s="175"/>
      <c r="T64" s="175"/>
      <c r="U64" s="175"/>
      <c r="V64" s="175"/>
    </row>
    <row r="65" spans="16:22" s="164" customFormat="1">
      <c r="P65" s="175"/>
      <c r="Q65" s="175"/>
      <c r="R65" s="175"/>
      <c r="S65" s="175"/>
      <c r="T65" s="175"/>
      <c r="U65" s="175"/>
      <c r="V65" s="175"/>
    </row>
    <row r="66" spans="16:22" s="164" customFormat="1">
      <c r="P66" s="175"/>
      <c r="Q66" s="175"/>
      <c r="R66" s="175"/>
      <c r="S66" s="175"/>
      <c r="T66" s="175"/>
      <c r="U66" s="175"/>
      <c r="V66" s="175"/>
    </row>
    <row r="67" spans="16:22" s="164" customFormat="1">
      <c r="P67" s="175"/>
      <c r="Q67" s="175"/>
      <c r="R67" s="175"/>
      <c r="S67" s="175"/>
      <c r="T67" s="175"/>
      <c r="U67" s="175"/>
      <c r="V67" s="175"/>
    </row>
    <row r="68" spans="16:22" s="164" customFormat="1">
      <c r="P68" s="175"/>
      <c r="Q68" s="175"/>
      <c r="R68" s="175"/>
      <c r="S68" s="175"/>
      <c r="T68" s="175"/>
      <c r="U68" s="175"/>
      <c r="V68" s="175"/>
    </row>
    <row r="69" spans="16:22" s="164" customFormat="1">
      <c r="P69" s="175"/>
      <c r="Q69" s="175"/>
      <c r="R69" s="175"/>
      <c r="S69" s="175"/>
      <c r="T69" s="175"/>
      <c r="U69" s="175"/>
      <c r="V69" s="175"/>
    </row>
    <row r="70" spans="16:22" s="164" customFormat="1">
      <c r="P70" s="175"/>
      <c r="Q70" s="175"/>
      <c r="R70" s="175"/>
      <c r="S70" s="175"/>
      <c r="T70" s="175"/>
      <c r="U70" s="175"/>
      <c r="V70" s="175"/>
    </row>
    <row r="71" spans="16:22" s="164" customFormat="1">
      <c r="P71" s="175"/>
      <c r="Q71" s="175"/>
      <c r="R71" s="175"/>
      <c r="S71" s="175"/>
      <c r="T71" s="175"/>
      <c r="U71" s="175"/>
      <c r="V71" s="175"/>
    </row>
    <row r="72" spans="16:22" s="164" customFormat="1">
      <c r="P72" s="175"/>
      <c r="Q72" s="175"/>
      <c r="R72" s="175"/>
      <c r="S72" s="175"/>
      <c r="T72" s="175"/>
      <c r="U72" s="175"/>
      <c r="V72" s="175"/>
    </row>
    <row r="73" spans="16:22" s="164" customFormat="1">
      <c r="P73" s="175"/>
      <c r="Q73" s="175"/>
      <c r="R73" s="175"/>
      <c r="S73" s="175"/>
      <c r="T73" s="175"/>
      <c r="U73" s="175"/>
      <c r="V73" s="175"/>
    </row>
    <row r="74" spans="16:22" s="164" customFormat="1">
      <c r="P74" s="175"/>
      <c r="Q74" s="175"/>
      <c r="R74" s="175"/>
      <c r="S74" s="175"/>
      <c r="T74" s="175"/>
      <c r="U74" s="175"/>
      <c r="V74" s="175"/>
    </row>
    <row r="75" spans="16:22" s="164" customFormat="1">
      <c r="P75" s="175"/>
      <c r="Q75" s="175"/>
      <c r="R75" s="175"/>
      <c r="S75" s="175"/>
      <c r="T75" s="175"/>
      <c r="U75" s="175"/>
      <c r="V75" s="175"/>
    </row>
    <row r="76" spans="16:22" s="164" customFormat="1">
      <c r="P76" s="175"/>
      <c r="Q76" s="175"/>
      <c r="R76" s="175"/>
      <c r="S76" s="175"/>
      <c r="T76" s="175"/>
      <c r="U76" s="175"/>
      <c r="V76" s="175"/>
    </row>
    <row r="77" spans="16:22" s="164" customFormat="1">
      <c r="P77" s="175"/>
      <c r="Q77" s="175"/>
      <c r="R77" s="175"/>
      <c r="S77" s="175"/>
      <c r="T77" s="175"/>
      <c r="U77" s="175"/>
      <c r="V77" s="175"/>
    </row>
    <row r="78" spans="16:22" s="164" customFormat="1">
      <c r="P78" s="175"/>
      <c r="Q78" s="175"/>
      <c r="R78" s="175"/>
      <c r="S78" s="175"/>
      <c r="T78" s="175"/>
      <c r="U78" s="175"/>
      <c r="V78" s="175"/>
    </row>
    <row r="79" spans="16:22" s="164" customFormat="1">
      <c r="P79" s="175"/>
      <c r="Q79" s="175"/>
      <c r="R79" s="175"/>
      <c r="S79" s="175"/>
      <c r="T79" s="175"/>
      <c r="U79" s="175"/>
      <c r="V79" s="175"/>
    </row>
    <row r="80" spans="16:22" s="164" customFormat="1">
      <c r="P80" s="175"/>
      <c r="Q80" s="175"/>
      <c r="R80" s="175"/>
      <c r="S80" s="175"/>
      <c r="T80" s="175"/>
      <c r="U80" s="175"/>
      <c r="V80" s="175"/>
    </row>
  </sheetData>
  <sheetProtection password="CF03" sheet="1" objects="1" scenarios="1"/>
  <mergeCells count="25">
    <mergeCell ref="Q9:S9"/>
    <mergeCell ref="B1:N1"/>
    <mergeCell ref="Q7:U8"/>
    <mergeCell ref="D2:M2"/>
    <mergeCell ref="J7:J9"/>
    <mergeCell ref="K7:K9"/>
    <mergeCell ref="D7:D9"/>
    <mergeCell ref="E7:E9"/>
    <mergeCell ref="F7:F9"/>
    <mergeCell ref="G7:G9"/>
    <mergeCell ref="H7:H9"/>
    <mergeCell ref="I7:I9"/>
    <mergeCell ref="D6:G6"/>
    <mergeCell ref="H6:K6"/>
    <mergeCell ref="N4:N9"/>
    <mergeCell ref="A4:A9"/>
    <mergeCell ref="B4:B9"/>
    <mergeCell ref="C4:C9"/>
    <mergeCell ref="O4:O9"/>
    <mergeCell ref="D4:K4"/>
    <mergeCell ref="L4:L7"/>
    <mergeCell ref="M4:M9"/>
    <mergeCell ref="D5:G5"/>
    <mergeCell ref="H5:K5"/>
    <mergeCell ref="L8:L9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K54">
      <formula1>0</formula1>
      <formula2>3</formula2>
    </dataValidation>
  </dataValidations>
  <printOptions horizontalCentered="1"/>
  <pageMargins left="0.31496062992125984" right="0.11811023622047245" top="0.35433070866141736" bottom="0.15748031496062992" header="0.11811023622047245" footer="0.11811023622047245"/>
  <pageSetup paperSize="9" scale="90" orientation="portrait" blackAndWhite="1" horizontalDpi="4294967293" r:id="rId1"/>
</worksheet>
</file>

<file path=xl/worksheets/sheet1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AB56"/>
  <sheetViews>
    <sheetView showGridLines="0" showRowColHeaders="0" topLeftCell="G1" workbookViewId="0">
      <selection activeCell="W5" sqref="W5"/>
    </sheetView>
  </sheetViews>
  <sheetFormatPr defaultColWidth="23.28515625" defaultRowHeight="20.25"/>
  <cols>
    <col min="1" max="1" width="5.85546875" style="6" customWidth="1"/>
    <col min="2" max="2" width="4.5703125" style="6" customWidth="1"/>
    <col min="3" max="3" width="7.85546875" style="6" customWidth="1"/>
    <col min="4" max="4" width="24.140625" style="6" customWidth="1"/>
    <col min="5" max="9" width="9.42578125" style="6" customWidth="1"/>
    <col min="10" max="10" width="11" style="6" customWidth="1"/>
    <col min="11" max="13" width="2.42578125" style="6" customWidth="1"/>
    <col min="14" max="18" width="7.5703125" style="6" customWidth="1"/>
    <col min="19" max="20" width="9.85546875" style="6" customWidth="1"/>
    <col min="21" max="21" width="9" style="6" customWidth="1"/>
    <col min="22" max="25" width="4.140625" style="6" customWidth="1"/>
    <col min="26" max="26" width="7.42578125" style="6" customWidth="1"/>
    <col min="27" max="27" width="8.28515625" style="6" customWidth="1"/>
    <col min="28" max="28" width="7.5703125" style="6" customWidth="1"/>
    <col min="29" max="36" width="4.140625" style="6" customWidth="1"/>
    <col min="37" max="16384" width="23.28515625" style="6"/>
  </cols>
  <sheetData>
    <row r="1" spans="2:28" ht="22.5">
      <c r="B1" s="520" t="s">
        <v>27</v>
      </c>
      <c r="C1" s="520"/>
      <c r="D1" s="520"/>
      <c r="E1" s="520"/>
      <c r="F1" s="520"/>
      <c r="G1" s="520"/>
      <c r="H1" s="520"/>
      <c r="I1" s="520"/>
      <c r="J1" s="520"/>
      <c r="N1" s="518" t="s">
        <v>337</v>
      </c>
      <c r="O1" s="518"/>
      <c r="P1" s="518"/>
      <c r="Q1" s="518"/>
      <c r="R1" s="302"/>
      <c r="S1" s="519" t="s">
        <v>338</v>
      </c>
      <c r="T1" s="519"/>
      <c r="U1" s="302"/>
    </row>
    <row r="2" spans="2:28" ht="18" customHeight="1">
      <c r="B2" s="200"/>
      <c r="C2" s="200"/>
      <c r="D2" s="520" t="str">
        <f>บันทึกข้อความ!Q10&amp;" ปีการศึกษา "&amp;บันทึกข้อความ!Q11</f>
        <v>ชั้นมัธยมศึกษาปีที่ 2 ปีการศึกษา 2558</v>
      </c>
      <c r="E2" s="520"/>
      <c r="F2" s="520"/>
      <c r="G2" s="520"/>
      <c r="H2" s="520"/>
      <c r="I2" s="520"/>
      <c r="J2" s="200"/>
      <c r="N2" s="302"/>
      <c r="O2" s="302"/>
      <c r="P2" s="302"/>
      <c r="Q2" s="302"/>
      <c r="R2" s="302"/>
      <c r="S2" s="302"/>
      <c r="T2" s="302"/>
      <c r="U2" s="302"/>
      <c r="Z2" s="6" t="s">
        <v>340</v>
      </c>
    </row>
    <row r="3" spans="2:28" ht="21">
      <c r="B3" s="526" t="str">
        <f>บันทึกข้อความ!Q6&amp;"  "&amp;บันทึกข้อความ!Q7</f>
        <v>โรงเรียนบ้านกุดโบสถ์  สำนักงานเขตพื้นที่การศึกษาประถมศึกษานครราชสีมา เขต3</v>
      </c>
      <c r="C3" s="526"/>
      <c r="D3" s="526"/>
      <c r="E3" s="526"/>
      <c r="F3" s="526"/>
      <c r="G3" s="526"/>
      <c r="H3" s="526"/>
      <c r="I3" s="526"/>
      <c r="J3" s="526"/>
      <c r="N3" s="303" t="s">
        <v>336</v>
      </c>
      <c r="O3" s="301"/>
      <c r="P3" s="301"/>
      <c r="Q3" s="301"/>
      <c r="R3" s="301"/>
      <c r="S3" s="301"/>
      <c r="T3" s="301"/>
      <c r="U3" s="301"/>
      <c r="V3" s="301"/>
      <c r="W3" s="301"/>
      <c r="X3" s="301"/>
      <c r="Y3" s="301"/>
      <c r="Z3" s="6" t="s">
        <v>338</v>
      </c>
    </row>
    <row r="4" spans="2:28" ht="21" customHeight="1">
      <c r="B4" s="521" t="s">
        <v>0</v>
      </c>
      <c r="C4" s="522" t="s">
        <v>3</v>
      </c>
      <c r="D4" s="521" t="s">
        <v>1</v>
      </c>
      <c r="E4" s="523" t="s">
        <v>5</v>
      </c>
      <c r="F4" s="523"/>
      <c r="G4" s="523"/>
      <c r="H4" s="523"/>
      <c r="I4" s="523"/>
      <c r="J4" s="524" t="s">
        <v>2</v>
      </c>
      <c r="N4" s="527" t="s">
        <v>5</v>
      </c>
      <c r="O4" s="527"/>
      <c r="P4" s="527"/>
      <c r="Q4" s="527"/>
      <c r="R4" s="527"/>
      <c r="S4" s="528" t="s">
        <v>316</v>
      </c>
      <c r="T4" s="515" t="s">
        <v>55</v>
      </c>
      <c r="U4" s="515" t="s">
        <v>2</v>
      </c>
      <c r="Z4" s="6" t="s">
        <v>339</v>
      </c>
    </row>
    <row r="5" spans="2:28" ht="69" customHeight="1">
      <c r="B5" s="521"/>
      <c r="C5" s="522"/>
      <c r="D5" s="521"/>
      <c r="E5" s="282" t="s">
        <v>333</v>
      </c>
      <c r="F5" s="282" t="s">
        <v>332</v>
      </c>
      <c r="G5" s="282" t="s">
        <v>331</v>
      </c>
      <c r="H5" s="282" t="s">
        <v>330</v>
      </c>
      <c r="I5" s="282" t="s">
        <v>323</v>
      </c>
      <c r="J5" s="525"/>
      <c r="N5" s="299" t="s">
        <v>6</v>
      </c>
      <c r="O5" s="299" t="s">
        <v>7</v>
      </c>
      <c r="P5" s="299" t="s">
        <v>8</v>
      </c>
      <c r="Q5" s="299" t="s">
        <v>9</v>
      </c>
      <c r="R5" s="299" t="s">
        <v>323</v>
      </c>
      <c r="S5" s="528"/>
      <c r="T5" s="516"/>
      <c r="U5" s="516"/>
      <c r="Y5" s="6" t="s">
        <v>328</v>
      </c>
      <c r="Z5" s="277" t="s">
        <v>329</v>
      </c>
      <c r="AA5" s="6" t="s">
        <v>327</v>
      </c>
      <c r="AB5" s="6" t="s">
        <v>321</v>
      </c>
    </row>
    <row r="6" spans="2:28" s="8" customFormat="1" ht="15" customHeight="1">
      <c r="B6" s="10">
        <v>1</v>
      </c>
      <c r="C6" s="31">
        <f>IF(ครูประเมินนักเรียน!B10="","",ครูประเมินนักเรียน!B10)</f>
        <v>5163</v>
      </c>
      <c r="D6" s="32" t="str">
        <f>IF(ครูประเมินนักเรียน!C10="","",ครูประเมินนักเรียน!C10)</f>
        <v>เด็กชายจีรวัฒน์  โพธิ์ศรี</v>
      </c>
      <c r="E6" s="190" t="str">
        <f>สมรรถนะ_1!H7</f>
        <v/>
      </c>
      <c r="F6" s="190">
        <f>สมรรถนะ_2!H7</f>
        <v>1</v>
      </c>
      <c r="G6" s="190">
        <f>สมรรถนะ_3!H7</f>
        <v>1</v>
      </c>
      <c r="H6" s="190">
        <f>สมรรถนะ_4!H7</f>
        <v>1</v>
      </c>
      <c r="I6" s="190">
        <f>สมรรถนะ_5!H7</f>
        <v>2</v>
      </c>
      <c r="J6" s="11" t="str">
        <f>IF($S$1="ค่าคะแนนเฉลี่ยร้อยละ",U6,IF($S$1="เกณฑ์ภาพรวม",AA6,"-"))</f>
        <v/>
      </c>
      <c r="K6" s="6"/>
      <c r="L6" s="6"/>
      <c r="M6" s="6"/>
      <c r="N6" s="300" t="str">
        <f>สมรรถนะ_1!G7</f>
        <v/>
      </c>
      <c r="O6" s="300">
        <f>สมรรถนะ_2!G7</f>
        <v>69.930000000000007</v>
      </c>
      <c r="P6" s="300">
        <f>สมรรถนะ_3!G7</f>
        <v>62.2</v>
      </c>
      <c r="Q6" s="300">
        <f>สมรรถนะ_4!G7</f>
        <v>72.569999999999993</v>
      </c>
      <c r="R6" s="300">
        <f>สมรรถนะ_5!G7</f>
        <v>76.67</v>
      </c>
      <c r="S6" s="285" t="str">
        <f>IF(OR(N6="",O6="",P6="",Q6="",R6=""),"",ROUND(AVERAGE(N6:R6),2))</f>
        <v/>
      </c>
      <c r="T6" s="286" t="str">
        <f t="shared" ref="T6:T50" si="0">IF(S6="","",VLOOKUP(S6,gradecomptotal,4,TRUE))</f>
        <v/>
      </c>
      <c r="U6" s="286" t="str">
        <f t="shared" ref="U6:U50" si="1">IF(S6="","",VLOOKUP(S6,gradecomptotal,5,TRUE))</f>
        <v/>
      </c>
      <c r="Y6" s="283" t="str">
        <f>IF(E6="","",MODE(E6:I6))</f>
        <v/>
      </c>
      <c r="Z6" s="283" t="str">
        <f>IF(OR(E6="",F6="",G6="",H6="",I6=""),"",COUNTIF(E6:I6,2))</f>
        <v/>
      </c>
      <c r="AA6" s="284" t="str">
        <f t="shared" ref="AA6:AA50" si="2">IF(Z6="","",VLOOKUP(Z6,gradecompmode,5,TRUE))</f>
        <v/>
      </c>
      <c r="AB6" s="283" t="str">
        <f t="shared" ref="AB6:AB50" si="3">IF(Z6="","",VLOOKUP(Z6,gradecompmode,4,TRUE))</f>
        <v/>
      </c>
    </row>
    <row r="7" spans="2:28" s="8" customFormat="1" ht="15" customHeight="1">
      <c r="B7" s="10">
        <v>2</v>
      </c>
      <c r="C7" s="31">
        <f>IF(ครูประเมินนักเรียน!B11="","",ครูประเมินนักเรียน!B11)</f>
        <v>5168</v>
      </c>
      <c r="D7" s="32" t="str">
        <f>IF(ครูประเมินนักเรียน!C11="","",ครูประเมินนักเรียน!C11)</f>
        <v>เด็กชายวันชัย  แก้วดอนลี</v>
      </c>
      <c r="E7" s="190" t="str">
        <f>สมรรถนะ_1!H8</f>
        <v/>
      </c>
      <c r="F7" s="190">
        <f>สมรรถนะ_2!H8</f>
        <v>1</v>
      </c>
      <c r="G7" s="190">
        <f>สมรรถนะ_3!H8</f>
        <v>1</v>
      </c>
      <c r="H7" s="190">
        <f>สมรรถนะ_4!H8</f>
        <v>2</v>
      </c>
      <c r="I7" s="190">
        <f>สมรรถนะ_5!H8</f>
        <v>2</v>
      </c>
      <c r="J7" s="11" t="str">
        <f t="shared" ref="J7:J50" si="4">IF($S$1="ค่าคะแนนเฉลี่ยร้อยละ",U7,IF($S$1="เกณฑ์ภาพรวม",AA7,"-"))</f>
        <v/>
      </c>
      <c r="K7" s="6"/>
      <c r="L7" s="6"/>
      <c r="M7" s="6"/>
      <c r="N7" s="300" t="str">
        <f>สมรรถนะ_1!G8</f>
        <v/>
      </c>
      <c r="O7" s="300">
        <f>สมรรถนะ_2!G8</f>
        <v>64.59</v>
      </c>
      <c r="P7" s="300">
        <f>สมรรถนะ_3!G8</f>
        <v>65.06</v>
      </c>
      <c r="Q7" s="300">
        <f>สมรรถนะ_4!G8</f>
        <v>86.88</v>
      </c>
      <c r="R7" s="300">
        <f>สมรรถนะ_5!G8</f>
        <v>83.75</v>
      </c>
      <c r="S7" s="285" t="str">
        <f t="shared" ref="S7:S50" si="5">IF(OR(N7="",O7="",P7="",Q7="",R7=""),"",ROUND(AVERAGE(N7:R7),2))</f>
        <v/>
      </c>
      <c r="T7" s="286" t="str">
        <f t="shared" si="0"/>
        <v/>
      </c>
      <c r="U7" s="286" t="str">
        <f t="shared" si="1"/>
        <v/>
      </c>
      <c r="Y7" s="283" t="str">
        <f t="shared" ref="Y7:Y50" si="6">IF(E7="","",MODE(E7:I7))</f>
        <v/>
      </c>
      <c r="Z7" s="283" t="str">
        <f t="shared" ref="Z7:Z50" si="7">IF(OR(E7="",F7="",G7="",H7="",I7=""),"",COUNTIF(E7:I7,2))</f>
        <v/>
      </c>
      <c r="AA7" s="284" t="str">
        <f t="shared" si="2"/>
        <v/>
      </c>
      <c r="AB7" s="283" t="str">
        <f t="shared" si="3"/>
        <v/>
      </c>
    </row>
    <row r="8" spans="2:28" s="8" customFormat="1" ht="15" customHeight="1">
      <c r="B8" s="10">
        <v>3</v>
      </c>
      <c r="C8" s="31">
        <f>IF(ครูประเมินนักเรียน!B12="","",ครูประเมินนักเรียน!B12)</f>
        <v>5169</v>
      </c>
      <c r="D8" s="32" t="str">
        <f>IF(ครูประเมินนักเรียน!C12="","",ครูประเมินนักเรียน!C12)</f>
        <v>เด็กชายเกียรติดำรงค์  ปึงเจริญปัญญา</v>
      </c>
      <c r="E8" s="190" t="str">
        <f>สมรรถนะ_1!H9</f>
        <v/>
      </c>
      <c r="F8" s="190">
        <f>สมรรถนะ_2!H9</f>
        <v>1</v>
      </c>
      <c r="G8" s="190">
        <f>สมรรถนะ_3!H9</f>
        <v>2</v>
      </c>
      <c r="H8" s="190">
        <f>สมรรถนะ_4!H9</f>
        <v>2</v>
      </c>
      <c r="I8" s="190">
        <f>สมรรถนะ_5!H9</f>
        <v>2</v>
      </c>
      <c r="J8" s="11" t="str">
        <f t="shared" si="4"/>
        <v/>
      </c>
      <c r="K8" s="6"/>
      <c r="L8" s="6"/>
      <c r="M8" s="6"/>
      <c r="N8" s="300" t="str">
        <f>สมรรถนะ_1!G9</f>
        <v/>
      </c>
      <c r="O8" s="300">
        <f>สมรรถนะ_2!G9</f>
        <v>63.89</v>
      </c>
      <c r="P8" s="300">
        <f>สมรรถนะ_3!G9</f>
        <v>75.77</v>
      </c>
      <c r="Q8" s="300">
        <f>สมรรถนะ_4!G9</f>
        <v>75.14</v>
      </c>
      <c r="R8" s="300">
        <f>สมรรถนะ_5!G9</f>
        <v>80.42</v>
      </c>
      <c r="S8" s="285" t="str">
        <f t="shared" si="5"/>
        <v/>
      </c>
      <c r="T8" s="286" t="str">
        <f t="shared" si="0"/>
        <v/>
      </c>
      <c r="U8" s="286" t="str">
        <f t="shared" si="1"/>
        <v/>
      </c>
      <c r="Y8" s="283" t="str">
        <f t="shared" si="6"/>
        <v/>
      </c>
      <c r="Z8" s="283" t="str">
        <f t="shared" si="7"/>
        <v/>
      </c>
      <c r="AA8" s="284" t="str">
        <f t="shared" si="2"/>
        <v/>
      </c>
      <c r="AB8" s="283" t="str">
        <f t="shared" si="3"/>
        <v/>
      </c>
    </row>
    <row r="9" spans="2:28" s="8" customFormat="1" ht="15" customHeight="1">
      <c r="B9" s="10">
        <v>4</v>
      </c>
      <c r="C9" s="31">
        <f>IF(ครูประเมินนักเรียน!B13="","",ครูประเมินนักเรียน!B13)</f>
        <v>5170</v>
      </c>
      <c r="D9" s="32" t="str">
        <f>IF(ครูประเมินนักเรียน!C13="","",ครูประเมินนักเรียน!C13)</f>
        <v>เด็กชายสิปปนนท์  เชิดรุ่งเรือง</v>
      </c>
      <c r="E9" s="190" t="str">
        <f>สมรรถนะ_1!H10</f>
        <v/>
      </c>
      <c r="F9" s="190" t="str">
        <f>สมรรถนะ_2!H10</f>
        <v/>
      </c>
      <c r="G9" s="190" t="str">
        <f>สมรรถนะ_3!H10</f>
        <v/>
      </c>
      <c r="H9" s="190" t="str">
        <f>สมรรถนะ_4!H10</f>
        <v/>
      </c>
      <c r="I9" s="190" t="str">
        <f>สมรรถนะ_5!H10</f>
        <v/>
      </c>
      <c r="J9" s="11" t="str">
        <f t="shared" si="4"/>
        <v/>
      </c>
      <c r="K9" s="6"/>
      <c r="L9" s="6"/>
      <c r="M9" s="6"/>
      <c r="N9" s="300" t="str">
        <f>สมรรถนะ_1!G10</f>
        <v/>
      </c>
      <c r="O9" s="300" t="str">
        <f>สมรรถนะ_2!G10</f>
        <v/>
      </c>
      <c r="P9" s="300" t="str">
        <f>สมรรถนะ_3!G10</f>
        <v/>
      </c>
      <c r="Q9" s="300" t="str">
        <f>สมรรถนะ_4!G10</f>
        <v/>
      </c>
      <c r="R9" s="300" t="str">
        <f>สมรรถนะ_5!G10</f>
        <v/>
      </c>
      <c r="S9" s="285" t="str">
        <f t="shared" si="5"/>
        <v/>
      </c>
      <c r="T9" s="286" t="str">
        <f t="shared" si="0"/>
        <v/>
      </c>
      <c r="U9" s="286" t="str">
        <f t="shared" si="1"/>
        <v/>
      </c>
      <c r="Y9" s="283" t="str">
        <f t="shared" si="6"/>
        <v/>
      </c>
      <c r="Z9" s="283" t="str">
        <f t="shared" si="7"/>
        <v/>
      </c>
      <c r="AA9" s="284" t="str">
        <f t="shared" si="2"/>
        <v/>
      </c>
      <c r="AB9" s="283" t="str">
        <f t="shared" si="3"/>
        <v/>
      </c>
    </row>
    <row r="10" spans="2:28" s="8" customFormat="1" ht="15" customHeight="1">
      <c r="B10" s="10">
        <v>5</v>
      </c>
      <c r="C10" s="31">
        <f>IF(ครูประเมินนักเรียน!B14="","",ครูประเมินนักเรียน!B14)</f>
        <v>5172</v>
      </c>
      <c r="D10" s="32" t="str">
        <f>IF(ครูประเมินนักเรียน!C14="","",ครูประเมินนักเรียน!C14)</f>
        <v>เด็กชายทักษิณ  สืบเพ็ง</v>
      </c>
      <c r="E10" s="190" t="str">
        <f>สมรรถนะ_1!H11</f>
        <v/>
      </c>
      <c r="F10" s="190" t="str">
        <f>สมรรถนะ_2!H11</f>
        <v/>
      </c>
      <c r="G10" s="190" t="str">
        <f>สมรรถนะ_3!H11</f>
        <v/>
      </c>
      <c r="H10" s="190" t="str">
        <f>สมรรถนะ_4!H11</f>
        <v/>
      </c>
      <c r="I10" s="190" t="str">
        <f>สมรรถนะ_5!H11</f>
        <v/>
      </c>
      <c r="J10" s="11" t="str">
        <f t="shared" si="4"/>
        <v/>
      </c>
      <c r="K10" s="6"/>
      <c r="L10" s="6"/>
      <c r="M10" s="6"/>
      <c r="N10" s="300" t="str">
        <f>สมรรถนะ_1!G11</f>
        <v/>
      </c>
      <c r="O10" s="300" t="str">
        <f>สมรรถนะ_2!G11</f>
        <v/>
      </c>
      <c r="P10" s="300" t="str">
        <f>สมรรถนะ_3!G11</f>
        <v/>
      </c>
      <c r="Q10" s="300" t="str">
        <f>สมรรถนะ_4!G11</f>
        <v/>
      </c>
      <c r="R10" s="300" t="str">
        <f>สมรรถนะ_5!G11</f>
        <v/>
      </c>
      <c r="S10" s="285" t="str">
        <f t="shared" si="5"/>
        <v/>
      </c>
      <c r="T10" s="286" t="str">
        <f t="shared" si="0"/>
        <v/>
      </c>
      <c r="U10" s="286" t="str">
        <f t="shared" si="1"/>
        <v/>
      </c>
      <c r="Y10" s="283" t="str">
        <f t="shared" si="6"/>
        <v/>
      </c>
      <c r="Z10" s="283" t="str">
        <f t="shared" si="7"/>
        <v/>
      </c>
      <c r="AA10" s="284" t="str">
        <f t="shared" si="2"/>
        <v/>
      </c>
      <c r="AB10" s="283" t="str">
        <f t="shared" si="3"/>
        <v/>
      </c>
    </row>
    <row r="11" spans="2:28" s="8" customFormat="1" ht="15" customHeight="1">
      <c r="B11" s="10">
        <v>6</v>
      </c>
      <c r="C11" s="31">
        <f>IF(ครูประเมินนักเรียน!B15="","",ครูประเมินนักเรียน!B15)</f>
        <v>5194</v>
      </c>
      <c r="D11" s="32" t="str">
        <f>IF(ครูประเมินนักเรียน!C15="","",ครูประเมินนักเรียน!C15)</f>
        <v>เด็กชายพงศ์พิสุทธิ์  จินดา</v>
      </c>
      <c r="E11" s="190" t="str">
        <f>สมรรถนะ_1!H12</f>
        <v/>
      </c>
      <c r="F11" s="190" t="str">
        <f>สมรรถนะ_2!H12</f>
        <v/>
      </c>
      <c r="G11" s="190" t="str">
        <f>สมรรถนะ_3!H12</f>
        <v/>
      </c>
      <c r="H11" s="190" t="str">
        <f>สมรรถนะ_4!H12</f>
        <v/>
      </c>
      <c r="I11" s="190" t="str">
        <f>สมรรถนะ_5!H12</f>
        <v/>
      </c>
      <c r="J11" s="11" t="str">
        <f t="shared" si="4"/>
        <v/>
      </c>
      <c r="K11" s="6"/>
      <c r="L11" s="6"/>
      <c r="M11" s="6"/>
      <c r="N11" s="300" t="str">
        <f>สมรรถนะ_1!G12</f>
        <v/>
      </c>
      <c r="O11" s="300" t="str">
        <f>สมรรถนะ_2!G12</f>
        <v/>
      </c>
      <c r="P11" s="300" t="str">
        <f>สมรรถนะ_3!G12</f>
        <v/>
      </c>
      <c r="Q11" s="300" t="str">
        <f>สมรรถนะ_4!G12</f>
        <v/>
      </c>
      <c r="R11" s="300" t="str">
        <f>สมรรถนะ_5!G12</f>
        <v/>
      </c>
      <c r="S11" s="285" t="str">
        <f t="shared" si="5"/>
        <v/>
      </c>
      <c r="T11" s="286" t="str">
        <f t="shared" si="0"/>
        <v/>
      </c>
      <c r="U11" s="286" t="str">
        <f t="shared" si="1"/>
        <v/>
      </c>
      <c r="Y11" s="283" t="str">
        <f t="shared" si="6"/>
        <v/>
      </c>
      <c r="Z11" s="283" t="str">
        <f t="shared" si="7"/>
        <v/>
      </c>
      <c r="AA11" s="284" t="str">
        <f t="shared" si="2"/>
        <v/>
      </c>
      <c r="AB11" s="283" t="str">
        <f t="shared" si="3"/>
        <v/>
      </c>
    </row>
    <row r="12" spans="2:28" s="8" customFormat="1" ht="15" customHeight="1">
      <c r="B12" s="10">
        <v>7</v>
      </c>
      <c r="C12" s="31">
        <f>IF(ครูประเมินนักเรียน!B16="","",ครูประเมินนักเรียน!B16)</f>
        <v>5599</v>
      </c>
      <c r="D12" s="32" t="str">
        <f>IF(ครูประเมินนักเรียน!C16="","",ครูประเมินนักเรียน!C16)</f>
        <v>เด็กชายอนุสรณ์  หาญสุด</v>
      </c>
      <c r="E12" s="190" t="str">
        <f>สมรรถนะ_1!H13</f>
        <v/>
      </c>
      <c r="F12" s="190" t="str">
        <f>สมรรถนะ_2!H13</f>
        <v/>
      </c>
      <c r="G12" s="190" t="str">
        <f>สมรรถนะ_3!H13</f>
        <v/>
      </c>
      <c r="H12" s="190" t="str">
        <f>สมรรถนะ_4!H13</f>
        <v/>
      </c>
      <c r="I12" s="190" t="str">
        <f>สมรรถนะ_5!H13</f>
        <v/>
      </c>
      <c r="J12" s="11" t="str">
        <f t="shared" si="4"/>
        <v/>
      </c>
      <c r="K12" s="6"/>
      <c r="L12" s="6"/>
      <c r="M12" s="6"/>
      <c r="N12" s="300" t="str">
        <f>สมรรถนะ_1!G13</f>
        <v/>
      </c>
      <c r="O12" s="300" t="str">
        <f>สมรรถนะ_2!G13</f>
        <v/>
      </c>
      <c r="P12" s="300" t="str">
        <f>สมรรถนะ_3!G13</f>
        <v/>
      </c>
      <c r="Q12" s="300" t="str">
        <f>สมรรถนะ_4!G13</f>
        <v/>
      </c>
      <c r="R12" s="300" t="str">
        <f>สมรรถนะ_5!G13</f>
        <v/>
      </c>
      <c r="S12" s="285" t="str">
        <f t="shared" si="5"/>
        <v/>
      </c>
      <c r="T12" s="286" t="str">
        <f t="shared" si="0"/>
        <v/>
      </c>
      <c r="U12" s="286" t="str">
        <f t="shared" si="1"/>
        <v/>
      </c>
      <c r="Y12" s="283" t="str">
        <f t="shared" si="6"/>
        <v/>
      </c>
      <c r="Z12" s="283" t="str">
        <f t="shared" si="7"/>
        <v/>
      </c>
      <c r="AA12" s="284" t="str">
        <f t="shared" si="2"/>
        <v/>
      </c>
      <c r="AB12" s="283" t="str">
        <f t="shared" si="3"/>
        <v/>
      </c>
    </row>
    <row r="13" spans="2:28" s="8" customFormat="1" ht="15" customHeight="1">
      <c r="B13" s="10">
        <v>8</v>
      </c>
      <c r="C13" s="31">
        <f>IF(ครูประเมินนักเรียน!B17="","",ครูประเมินนักเรียน!B17)</f>
        <v>5600</v>
      </c>
      <c r="D13" s="32" t="str">
        <f>IF(ครูประเมินนักเรียน!C17="","",ครูประเมินนักเรียน!C17)</f>
        <v>เด็กชายอนุศักดิ์  หาญสุด</v>
      </c>
      <c r="E13" s="190" t="str">
        <f>สมรรถนะ_1!H14</f>
        <v/>
      </c>
      <c r="F13" s="190" t="str">
        <f>สมรรถนะ_2!H14</f>
        <v/>
      </c>
      <c r="G13" s="190" t="str">
        <f>สมรรถนะ_3!H14</f>
        <v/>
      </c>
      <c r="H13" s="190" t="str">
        <f>สมรรถนะ_4!H14</f>
        <v/>
      </c>
      <c r="I13" s="190" t="str">
        <f>สมรรถนะ_5!H14</f>
        <v/>
      </c>
      <c r="J13" s="11" t="str">
        <f t="shared" si="4"/>
        <v/>
      </c>
      <c r="K13" s="6"/>
      <c r="L13" s="6"/>
      <c r="M13" s="6"/>
      <c r="N13" s="300" t="str">
        <f>สมรรถนะ_1!G14</f>
        <v/>
      </c>
      <c r="O13" s="300" t="str">
        <f>สมรรถนะ_2!G14</f>
        <v/>
      </c>
      <c r="P13" s="300" t="str">
        <f>สมรรถนะ_3!G14</f>
        <v/>
      </c>
      <c r="Q13" s="300" t="str">
        <f>สมรรถนะ_4!G14</f>
        <v/>
      </c>
      <c r="R13" s="300" t="str">
        <f>สมรรถนะ_5!G14</f>
        <v/>
      </c>
      <c r="S13" s="285" t="str">
        <f t="shared" si="5"/>
        <v/>
      </c>
      <c r="T13" s="286" t="str">
        <f t="shared" si="0"/>
        <v/>
      </c>
      <c r="U13" s="286" t="str">
        <f t="shared" si="1"/>
        <v/>
      </c>
      <c r="Y13" s="283" t="str">
        <f t="shared" si="6"/>
        <v/>
      </c>
      <c r="Z13" s="283" t="str">
        <f t="shared" si="7"/>
        <v/>
      </c>
      <c r="AA13" s="284" t="str">
        <f t="shared" si="2"/>
        <v/>
      </c>
      <c r="AB13" s="283" t="str">
        <f t="shared" si="3"/>
        <v/>
      </c>
    </row>
    <row r="14" spans="2:28" s="8" customFormat="1" ht="15" customHeight="1">
      <c r="B14" s="10">
        <v>9</v>
      </c>
      <c r="C14" s="31">
        <f>IF(ครูประเมินนักเรียน!B18="","",ครูประเมินนักเรียน!B18)</f>
        <v>5174</v>
      </c>
      <c r="D14" s="32" t="str">
        <f>IF(ครูประเมินนักเรียน!C18="","",ครูประเมินนักเรียน!C18)</f>
        <v>เด็กหญิงกาญจนา  ตรีเมฆ</v>
      </c>
      <c r="E14" s="190" t="str">
        <f>สมรรถนะ_1!H15</f>
        <v/>
      </c>
      <c r="F14" s="190" t="str">
        <f>สมรรถนะ_2!H15</f>
        <v/>
      </c>
      <c r="G14" s="190" t="str">
        <f>สมรรถนะ_3!H15</f>
        <v/>
      </c>
      <c r="H14" s="190" t="str">
        <f>สมรรถนะ_4!H15</f>
        <v/>
      </c>
      <c r="I14" s="190" t="str">
        <f>สมรรถนะ_5!H15</f>
        <v/>
      </c>
      <c r="J14" s="11" t="str">
        <f t="shared" si="4"/>
        <v/>
      </c>
      <c r="K14" s="6"/>
      <c r="L14" s="6"/>
      <c r="M14" s="6"/>
      <c r="N14" s="300" t="str">
        <f>สมรรถนะ_1!G15</f>
        <v/>
      </c>
      <c r="O14" s="300" t="str">
        <f>สมรรถนะ_2!G15</f>
        <v/>
      </c>
      <c r="P14" s="300" t="str">
        <f>สมรรถนะ_3!G15</f>
        <v/>
      </c>
      <c r="Q14" s="300" t="str">
        <f>สมรรถนะ_4!G15</f>
        <v/>
      </c>
      <c r="R14" s="300" t="str">
        <f>สมรรถนะ_5!G15</f>
        <v/>
      </c>
      <c r="S14" s="285" t="str">
        <f t="shared" si="5"/>
        <v/>
      </c>
      <c r="T14" s="286" t="str">
        <f t="shared" si="0"/>
        <v/>
      </c>
      <c r="U14" s="286" t="str">
        <f t="shared" si="1"/>
        <v/>
      </c>
      <c r="Y14" s="283" t="str">
        <f t="shared" si="6"/>
        <v/>
      </c>
      <c r="Z14" s="283" t="str">
        <f t="shared" si="7"/>
        <v/>
      </c>
      <c r="AA14" s="284" t="str">
        <f t="shared" si="2"/>
        <v/>
      </c>
      <c r="AB14" s="283" t="str">
        <f t="shared" si="3"/>
        <v/>
      </c>
    </row>
    <row r="15" spans="2:28" s="8" customFormat="1" ht="15" customHeight="1">
      <c r="B15" s="10">
        <v>10</v>
      </c>
      <c r="C15" s="31">
        <f>IF(ครูประเมินนักเรียน!B19="","",ครูประเมินนักเรียน!B19)</f>
        <v>5178</v>
      </c>
      <c r="D15" s="32" t="str">
        <f>IF(ครูประเมินนักเรียน!C19="","",ครูประเมินนักเรียน!C19)</f>
        <v>เด็กหญิงศิริรัตน์  เรศร์คงธนวัฒน์</v>
      </c>
      <c r="E15" s="190" t="str">
        <f>สมรรถนะ_1!H16</f>
        <v/>
      </c>
      <c r="F15" s="190" t="str">
        <f>สมรรถนะ_2!H16</f>
        <v/>
      </c>
      <c r="G15" s="190" t="str">
        <f>สมรรถนะ_3!H16</f>
        <v/>
      </c>
      <c r="H15" s="190" t="str">
        <f>สมรรถนะ_4!H16</f>
        <v/>
      </c>
      <c r="I15" s="190" t="str">
        <f>สมรรถนะ_5!H16</f>
        <v/>
      </c>
      <c r="J15" s="11" t="str">
        <f t="shared" si="4"/>
        <v/>
      </c>
      <c r="K15" s="6"/>
      <c r="L15" s="6"/>
      <c r="M15" s="6"/>
      <c r="N15" s="300" t="str">
        <f>สมรรถนะ_1!G16</f>
        <v/>
      </c>
      <c r="O15" s="300" t="str">
        <f>สมรรถนะ_2!G16</f>
        <v/>
      </c>
      <c r="P15" s="300" t="str">
        <f>สมรรถนะ_3!G16</f>
        <v/>
      </c>
      <c r="Q15" s="300" t="str">
        <f>สมรรถนะ_4!G16</f>
        <v/>
      </c>
      <c r="R15" s="300" t="str">
        <f>สมรรถนะ_5!G16</f>
        <v/>
      </c>
      <c r="S15" s="285" t="str">
        <f t="shared" si="5"/>
        <v/>
      </c>
      <c r="T15" s="286" t="str">
        <f t="shared" si="0"/>
        <v/>
      </c>
      <c r="U15" s="286" t="str">
        <f t="shared" si="1"/>
        <v/>
      </c>
      <c r="Y15" s="283" t="str">
        <f t="shared" si="6"/>
        <v/>
      </c>
      <c r="Z15" s="283" t="str">
        <f t="shared" si="7"/>
        <v/>
      </c>
      <c r="AA15" s="284" t="str">
        <f t="shared" si="2"/>
        <v/>
      </c>
      <c r="AB15" s="283" t="str">
        <f t="shared" si="3"/>
        <v/>
      </c>
    </row>
    <row r="16" spans="2:28" s="8" customFormat="1" ht="15" customHeight="1">
      <c r="B16" s="10">
        <v>11</v>
      </c>
      <c r="C16" s="31">
        <f>IF(ครูประเมินนักเรียน!B20="","",ครูประเมินนักเรียน!B20)</f>
        <v>5179</v>
      </c>
      <c r="D16" s="32" t="str">
        <f>IF(ครูประเมินนักเรียน!C20="","",ครูประเมินนักเรียน!C20)</f>
        <v>เด็กหญิงวัชรี  เรือนเพชร</v>
      </c>
      <c r="E16" s="190" t="str">
        <f>สมรรถนะ_1!H17</f>
        <v/>
      </c>
      <c r="F16" s="190" t="str">
        <f>สมรรถนะ_2!H17</f>
        <v/>
      </c>
      <c r="G16" s="190" t="str">
        <f>สมรรถนะ_3!H17</f>
        <v/>
      </c>
      <c r="H16" s="190" t="str">
        <f>สมรรถนะ_4!H17</f>
        <v/>
      </c>
      <c r="I16" s="190" t="str">
        <f>สมรรถนะ_5!H17</f>
        <v/>
      </c>
      <c r="J16" s="11" t="str">
        <f t="shared" si="4"/>
        <v/>
      </c>
      <c r="K16" s="6"/>
      <c r="L16" s="6"/>
      <c r="M16" s="6"/>
      <c r="N16" s="300" t="str">
        <f>สมรรถนะ_1!G17</f>
        <v/>
      </c>
      <c r="O16" s="300" t="str">
        <f>สมรรถนะ_2!G17</f>
        <v/>
      </c>
      <c r="P16" s="300" t="str">
        <f>สมรรถนะ_3!G17</f>
        <v/>
      </c>
      <c r="Q16" s="300" t="str">
        <f>สมรรถนะ_4!G17</f>
        <v/>
      </c>
      <c r="R16" s="300" t="str">
        <f>สมรรถนะ_5!G17</f>
        <v/>
      </c>
      <c r="S16" s="285" t="str">
        <f t="shared" si="5"/>
        <v/>
      </c>
      <c r="T16" s="286" t="str">
        <f t="shared" si="0"/>
        <v/>
      </c>
      <c r="U16" s="286" t="str">
        <f t="shared" si="1"/>
        <v/>
      </c>
      <c r="Y16" s="283" t="str">
        <f t="shared" si="6"/>
        <v/>
      </c>
      <c r="Z16" s="283" t="str">
        <f t="shared" si="7"/>
        <v/>
      </c>
      <c r="AA16" s="284" t="str">
        <f t="shared" si="2"/>
        <v/>
      </c>
      <c r="AB16" s="283" t="str">
        <f t="shared" si="3"/>
        <v/>
      </c>
    </row>
    <row r="17" spans="2:28" s="8" customFormat="1" ht="15" customHeight="1">
      <c r="B17" s="10">
        <v>12</v>
      </c>
      <c r="C17" s="31">
        <f>IF(ครูประเมินนักเรียน!B21="","",ครูประเมินนักเรียน!B21)</f>
        <v>5183</v>
      </c>
      <c r="D17" s="32" t="str">
        <f>IF(ครูประเมินนักเรียน!C21="","",ครูประเมินนักเรียน!C21)</f>
        <v>เด็กหญิงพัชรา  สนธิรักษ์</v>
      </c>
      <c r="E17" s="190" t="str">
        <f>สมรรถนะ_1!H18</f>
        <v/>
      </c>
      <c r="F17" s="190" t="str">
        <f>สมรรถนะ_2!H18</f>
        <v/>
      </c>
      <c r="G17" s="190" t="str">
        <f>สมรรถนะ_3!H18</f>
        <v/>
      </c>
      <c r="H17" s="190" t="str">
        <f>สมรรถนะ_4!H18</f>
        <v/>
      </c>
      <c r="I17" s="190" t="str">
        <f>สมรรถนะ_5!H18</f>
        <v/>
      </c>
      <c r="J17" s="11" t="str">
        <f t="shared" si="4"/>
        <v/>
      </c>
      <c r="K17" s="6"/>
      <c r="L17" s="6"/>
      <c r="M17" s="6"/>
      <c r="N17" s="300" t="str">
        <f>สมรรถนะ_1!G18</f>
        <v/>
      </c>
      <c r="O17" s="300" t="str">
        <f>สมรรถนะ_2!G18</f>
        <v/>
      </c>
      <c r="P17" s="300" t="str">
        <f>สมรรถนะ_3!G18</f>
        <v/>
      </c>
      <c r="Q17" s="300" t="str">
        <f>สมรรถนะ_4!G18</f>
        <v/>
      </c>
      <c r="R17" s="300" t="str">
        <f>สมรรถนะ_5!G18</f>
        <v/>
      </c>
      <c r="S17" s="285" t="str">
        <f t="shared" si="5"/>
        <v/>
      </c>
      <c r="T17" s="286" t="str">
        <f t="shared" si="0"/>
        <v/>
      </c>
      <c r="U17" s="286" t="str">
        <f t="shared" si="1"/>
        <v/>
      </c>
      <c r="Y17" s="283" t="str">
        <f t="shared" si="6"/>
        <v/>
      </c>
      <c r="Z17" s="283" t="str">
        <f t="shared" si="7"/>
        <v/>
      </c>
      <c r="AA17" s="284" t="str">
        <f t="shared" si="2"/>
        <v/>
      </c>
      <c r="AB17" s="283" t="str">
        <f t="shared" si="3"/>
        <v/>
      </c>
    </row>
    <row r="18" spans="2:28" s="8" customFormat="1" ht="15" customHeight="1">
      <c r="B18" s="10">
        <v>13</v>
      </c>
      <c r="C18" s="31">
        <f>IF(ครูประเมินนักเรียน!B22="","",ครูประเมินนักเรียน!B22)</f>
        <v>5185</v>
      </c>
      <c r="D18" s="32" t="str">
        <f>IF(ครูประเมินนักเรียน!C22="","",ครูประเมินนักเรียน!C22)</f>
        <v>เด็กหญิงกรรณิการ์  ต่างครบุรี</v>
      </c>
      <c r="E18" s="190" t="str">
        <f>สมรรถนะ_1!H19</f>
        <v/>
      </c>
      <c r="F18" s="190" t="str">
        <f>สมรรถนะ_2!H19</f>
        <v/>
      </c>
      <c r="G18" s="190" t="str">
        <f>สมรรถนะ_3!H19</f>
        <v/>
      </c>
      <c r="H18" s="190" t="str">
        <f>สมรรถนะ_4!H19</f>
        <v/>
      </c>
      <c r="I18" s="190" t="str">
        <f>สมรรถนะ_5!H19</f>
        <v/>
      </c>
      <c r="J18" s="11" t="str">
        <f t="shared" si="4"/>
        <v/>
      </c>
      <c r="K18" s="6"/>
      <c r="L18" s="6"/>
      <c r="M18" s="6"/>
      <c r="N18" s="300" t="str">
        <f>สมรรถนะ_1!G19</f>
        <v/>
      </c>
      <c r="O18" s="300" t="str">
        <f>สมรรถนะ_2!G19</f>
        <v/>
      </c>
      <c r="P18" s="300" t="str">
        <f>สมรรถนะ_3!G19</f>
        <v/>
      </c>
      <c r="Q18" s="300" t="str">
        <f>สมรรถนะ_4!G19</f>
        <v/>
      </c>
      <c r="R18" s="300" t="str">
        <f>สมรรถนะ_5!G19</f>
        <v/>
      </c>
      <c r="S18" s="285" t="str">
        <f t="shared" si="5"/>
        <v/>
      </c>
      <c r="T18" s="286" t="str">
        <f t="shared" si="0"/>
        <v/>
      </c>
      <c r="U18" s="286" t="str">
        <f t="shared" si="1"/>
        <v/>
      </c>
      <c r="Y18" s="283" t="str">
        <f t="shared" si="6"/>
        <v/>
      </c>
      <c r="Z18" s="283" t="str">
        <f t="shared" si="7"/>
        <v/>
      </c>
      <c r="AA18" s="284" t="str">
        <f t="shared" si="2"/>
        <v/>
      </c>
      <c r="AB18" s="283" t="str">
        <f t="shared" si="3"/>
        <v/>
      </c>
    </row>
    <row r="19" spans="2:28" s="8" customFormat="1" ht="15" customHeight="1">
      <c r="B19" s="10">
        <v>14</v>
      </c>
      <c r="C19" s="31">
        <f>IF(ครูประเมินนักเรียน!B23="","",ครูประเมินนักเรียน!B23)</f>
        <v>5279</v>
      </c>
      <c r="D19" s="32" t="str">
        <f>IF(ครูประเมินนักเรียน!C23="","",ครูประเมินนักเรียน!C23)</f>
        <v>เด็กหญิงจิราภรณ์  กลิ่นนางรอง</v>
      </c>
      <c r="E19" s="190" t="str">
        <f>สมรรถนะ_1!H20</f>
        <v/>
      </c>
      <c r="F19" s="190" t="str">
        <f>สมรรถนะ_2!H20</f>
        <v/>
      </c>
      <c r="G19" s="190" t="str">
        <f>สมรรถนะ_3!H20</f>
        <v/>
      </c>
      <c r="H19" s="190" t="str">
        <f>สมรรถนะ_4!H20</f>
        <v/>
      </c>
      <c r="I19" s="190" t="str">
        <f>สมรรถนะ_5!H20</f>
        <v/>
      </c>
      <c r="J19" s="11" t="str">
        <f t="shared" si="4"/>
        <v/>
      </c>
      <c r="K19" s="6"/>
      <c r="L19" s="6"/>
      <c r="M19" s="6"/>
      <c r="N19" s="300" t="str">
        <f>สมรรถนะ_1!G20</f>
        <v/>
      </c>
      <c r="O19" s="300" t="str">
        <f>สมรรถนะ_2!G20</f>
        <v/>
      </c>
      <c r="P19" s="300" t="str">
        <f>สมรรถนะ_3!G20</f>
        <v/>
      </c>
      <c r="Q19" s="300" t="str">
        <f>สมรรถนะ_4!G20</f>
        <v/>
      </c>
      <c r="R19" s="300" t="str">
        <f>สมรรถนะ_5!G20</f>
        <v/>
      </c>
      <c r="S19" s="285" t="str">
        <f t="shared" si="5"/>
        <v/>
      </c>
      <c r="T19" s="286" t="str">
        <f t="shared" si="0"/>
        <v/>
      </c>
      <c r="U19" s="286" t="str">
        <f t="shared" si="1"/>
        <v/>
      </c>
      <c r="Y19" s="283" t="str">
        <f t="shared" si="6"/>
        <v/>
      </c>
      <c r="Z19" s="283" t="str">
        <f t="shared" si="7"/>
        <v/>
      </c>
      <c r="AA19" s="284" t="str">
        <f t="shared" si="2"/>
        <v/>
      </c>
      <c r="AB19" s="283" t="str">
        <f t="shared" si="3"/>
        <v/>
      </c>
    </row>
    <row r="20" spans="2:28" s="8" customFormat="1" ht="15" customHeight="1">
      <c r="B20" s="10">
        <v>15</v>
      </c>
      <c r="C20" s="31">
        <f>IF(ครูประเมินนักเรียน!B24="","",ครูประเมินนักเรียน!B24)</f>
        <v>5427</v>
      </c>
      <c r="D20" s="32" t="str">
        <f>IF(ครูประเมินนักเรียน!C24="","",ครูประเมินนักเรียน!C24)</f>
        <v>เด็กหญิงเบญจรัตน์  รอดนางรอง</v>
      </c>
      <c r="E20" s="190" t="str">
        <f>สมรรถนะ_1!H21</f>
        <v/>
      </c>
      <c r="F20" s="190" t="str">
        <f>สมรรถนะ_2!H21</f>
        <v/>
      </c>
      <c r="G20" s="190" t="str">
        <f>สมรรถนะ_3!H21</f>
        <v/>
      </c>
      <c r="H20" s="190" t="str">
        <f>สมรรถนะ_4!H21</f>
        <v/>
      </c>
      <c r="I20" s="190" t="str">
        <f>สมรรถนะ_5!H21</f>
        <v/>
      </c>
      <c r="J20" s="11" t="str">
        <f t="shared" si="4"/>
        <v/>
      </c>
      <c r="K20" s="6"/>
      <c r="L20" s="6"/>
      <c r="M20" s="6"/>
      <c r="N20" s="300" t="str">
        <f>สมรรถนะ_1!G21</f>
        <v/>
      </c>
      <c r="O20" s="300" t="str">
        <f>สมรรถนะ_2!G21</f>
        <v/>
      </c>
      <c r="P20" s="300" t="str">
        <f>สมรรถนะ_3!G21</f>
        <v/>
      </c>
      <c r="Q20" s="300" t="str">
        <f>สมรรถนะ_4!G21</f>
        <v/>
      </c>
      <c r="R20" s="300" t="str">
        <f>สมรรถนะ_5!G21</f>
        <v/>
      </c>
      <c r="S20" s="285" t="str">
        <f t="shared" si="5"/>
        <v/>
      </c>
      <c r="T20" s="286" t="str">
        <f t="shared" si="0"/>
        <v/>
      </c>
      <c r="U20" s="286" t="str">
        <f t="shared" si="1"/>
        <v/>
      </c>
      <c r="Y20" s="283" t="str">
        <f t="shared" si="6"/>
        <v/>
      </c>
      <c r="Z20" s="283" t="str">
        <f t="shared" si="7"/>
        <v/>
      </c>
      <c r="AA20" s="284" t="str">
        <f t="shared" si="2"/>
        <v/>
      </c>
      <c r="AB20" s="283" t="str">
        <f t="shared" si="3"/>
        <v/>
      </c>
    </row>
    <row r="21" spans="2:28" s="8" customFormat="1" ht="15" customHeight="1">
      <c r="B21" s="10">
        <v>16</v>
      </c>
      <c r="C21" s="31">
        <f>IF(ครูประเมินนักเรียน!B25="","",ครูประเมินนักเรียน!B25)</f>
        <v>5592</v>
      </c>
      <c r="D21" s="32" t="str">
        <f>IF(ครูประเมินนักเรียน!C25="","",ครูประเมินนักเรียน!C25)</f>
        <v>เด็กหญิงดวงนภา  เรียบกระโทก</v>
      </c>
      <c r="E21" s="190" t="str">
        <f>สมรรถนะ_1!H22</f>
        <v/>
      </c>
      <c r="F21" s="190" t="str">
        <f>สมรรถนะ_2!H22</f>
        <v/>
      </c>
      <c r="G21" s="190" t="str">
        <f>สมรรถนะ_3!H22</f>
        <v/>
      </c>
      <c r="H21" s="190" t="str">
        <f>สมรรถนะ_4!H22</f>
        <v/>
      </c>
      <c r="I21" s="190" t="str">
        <f>สมรรถนะ_5!H22</f>
        <v/>
      </c>
      <c r="J21" s="11" t="str">
        <f t="shared" si="4"/>
        <v/>
      </c>
      <c r="K21" s="6"/>
      <c r="L21" s="6"/>
      <c r="M21" s="6"/>
      <c r="N21" s="300" t="str">
        <f>สมรรถนะ_1!G22</f>
        <v/>
      </c>
      <c r="O21" s="300" t="str">
        <f>สมรรถนะ_2!G22</f>
        <v/>
      </c>
      <c r="P21" s="300" t="str">
        <f>สมรรถนะ_3!G22</f>
        <v/>
      </c>
      <c r="Q21" s="300" t="str">
        <f>สมรรถนะ_4!G22</f>
        <v/>
      </c>
      <c r="R21" s="300" t="str">
        <f>สมรรถนะ_5!G22</f>
        <v/>
      </c>
      <c r="S21" s="285" t="str">
        <f t="shared" si="5"/>
        <v/>
      </c>
      <c r="T21" s="286" t="str">
        <f t="shared" si="0"/>
        <v/>
      </c>
      <c r="U21" s="286" t="str">
        <f t="shared" si="1"/>
        <v/>
      </c>
      <c r="Y21" s="283" t="str">
        <f t="shared" si="6"/>
        <v/>
      </c>
      <c r="Z21" s="283" t="str">
        <f t="shared" si="7"/>
        <v/>
      </c>
      <c r="AA21" s="284" t="str">
        <f t="shared" si="2"/>
        <v/>
      </c>
      <c r="AB21" s="283" t="str">
        <f t="shared" si="3"/>
        <v/>
      </c>
    </row>
    <row r="22" spans="2:28" s="8" customFormat="1" ht="15" customHeight="1">
      <c r="B22" s="10">
        <v>17</v>
      </c>
      <c r="C22" s="31">
        <f>IF(ครูประเมินนักเรียน!B26="","",ครูประเมินนักเรียน!B26)</f>
        <v>5594</v>
      </c>
      <c r="D22" s="32" t="str">
        <f>IF(ครูประเมินนักเรียน!C26="","",ครูประเมินนักเรียน!C26)</f>
        <v>เด็กหญิงสุณิสา  กันผักแว่น</v>
      </c>
      <c r="E22" s="190" t="str">
        <f>สมรรถนะ_1!H23</f>
        <v/>
      </c>
      <c r="F22" s="190" t="str">
        <f>สมรรถนะ_2!H23</f>
        <v/>
      </c>
      <c r="G22" s="190" t="str">
        <f>สมรรถนะ_3!H23</f>
        <v/>
      </c>
      <c r="H22" s="190" t="str">
        <f>สมรรถนะ_4!H23</f>
        <v/>
      </c>
      <c r="I22" s="190" t="str">
        <f>สมรรถนะ_5!H23</f>
        <v/>
      </c>
      <c r="J22" s="11" t="str">
        <f t="shared" si="4"/>
        <v/>
      </c>
      <c r="K22" s="6"/>
      <c r="L22" s="6"/>
      <c r="M22" s="6"/>
      <c r="N22" s="300" t="str">
        <f>สมรรถนะ_1!G23</f>
        <v/>
      </c>
      <c r="O22" s="300" t="str">
        <f>สมรรถนะ_2!G23</f>
        <v/>
      </c>
      <c r="P22" s="300" t="str">
        <f>สมรรถนะ_3!G23</f>
        <v/>
      </c>
      <c r="Q22" s="300" t="str">
        <f>สมรรถนะ_4!G23</f>
        <v/>
      </c>
      <c r="R22" s="300" t="str">
        <f>สมรรถนะ_5!G23</f>
        <v/>
      </c>
      <c r="S22" s="285" t="str">
        <f t="shared" si="5"/>
        <v/>
      </c>
      <c r="T22" s="286" t="str">
        <f t="shared" si="0"/>
        <v/>
      </c>
      <c r="U22" s="286" t="str">
        <f t="shared" si="1"/>
        <v/>
      </c>
      <c r="Y22" s="283" t="str">
        <f t="shared" si="6"/>
        <v/>
      </c>
      <c r="Z22" s="283" t="str">
        <f t="shared" si="7"/>
        <v/>
      </c>
      <c r="AA22" s="284" t="str">
        <f t="shared" si="2"/>
        <v/>
      </c>
      <c r="AB22" s="283" t="str">
        <f t="shared" si="3"/>
        <v/>
      </c>
    </row>
    <row r="23" spans="2:28" s="8" customFormat="1" ht="15" customHeight="1">
      <c r="B23" s="10">
        <v>18</v>
      </c>
      <c r="C23" s="31" t="str">
        <f>IF(ครูประเมินนักเรียน!B27="","",ครูประเมินนักเรียน!B27)</f>
        <v/>
      </c>
      <c r="D23" s="32" t="str">
        <f>IF(ครูประเมินนักเรียน!C27="","",ครูประเมินนักเรียน!C27)</f>
        <v>เด็กหญิงสุดารัตน์ ต่างครบุรี</v>
      </c>
      <c r="E23" s="190" t="str">
        <f>สมรรถนะ_1!H24</f>
        <v/>
      </c>
      <c r="F23" s="190" t="str">
        <f>สมรรถนะ_2!H24</f>
        <v/>
      </c>
      <c r="G23" s="190" t="str">
        <f>สมรรถนะ_3!H24</f>
        <v/>
      </c>
      <c r="H23" s="190" t="str">
        <f>สมรรถนะ_4!H24</f>
        <v/>
      </c>
      <c r="I23" s="190" t="str">
        <f>สมรรถนะ_5!H24</f>
        <v/>
      </c>
      <c r="J23" s="11" t="str">
        <f t="shared" si="4"/>
        <v/>
      </c>
      <c r="K23" s="6"/>
      <c r="L23" s="6"/>
      <c r="M23" s="6"/>
      <c r="N23" s="300" t="str">
        <f>สมรรถนะ_1!G24</f>
        <v/>
      </c>
      <c r="O23" s="300" t="str">
        <f>สมรรถนะ_2!G24</f>
        <v/>
      </c>
      <c r="P23" s="300" t="str">
        <f>สมรรถนะ_3!G24</f>
        <v/>
      </c>
      <c r="Q23" s="300" t="str">
        <f>สมรรถนะ_4!G24</f>
        <v/>
      </c>
      <c r="R23" s="300" t="str">
        <f>สมรรถนะ_5!G24</f>
        <v/>
      </c>
      <c r="S23" s="285" t="str">
        <f t="shared" si="5"/>
        <v/>
      </c>
      <c r="T23" s="286" t="str">
        <f t="shared" si="0"/>
        <v/>
      </c>
      <c r="U23" s="286" t="str">
        <f t="shared" si="1"/>
        <v/>
      </c>
      <c r="Y23" s="283" t="str">
        <f t="shared" si="6"/>
        <v/>
      </c>
      <c r="Z23" s="283" t="str">
        <f t="shared" si="7"/>
        <v/>
      </c>
      <c r="AA23" s="284" t="str">
        <f t="shared" si="2"/>
        <v/>
      </c>
      <c r="AB23" s="283" t="str">
        <f t="shared" si="3"/>
        <v/>
      </c>
    </row>
    <row r="24" spans="2:28" s="8" customFormat="1" ht="15" customHeight="1">
      <c r="B24" s="10">
        <v>19</v>
      </c>
      <c r="C24" s="31" t="str">
        <f>IF(ครูประเมินนักเรียน!B28="","",ครูประเมินนักเรียน!B28)</f>
        <v/>
      </c>
      <c r="D24" s="32" t="str">
        <f>IF(ครูประเมินนักเรียน!C28="","",ครูประเมินนักเรียน!C28)</f>
        <v/>
      </c>
      <c r="E24" s="190" t="str">
        <f>สมรรถนะ_1!H25</f>
        <v/>
      </c>
      <c r="F24" s="190" t="str">
        <f>สมรรถนะ_2!H25</f>
        <v/>
      </c>
      <c r="G24" s="190" t="str">
        <f>สมรรถนะ_3!H25</f>
        <v/>
      </c>
      <c r="H24" s="190" t="str">
        <f>สมรรถนะ_4!H25</f>
        <v/>
      </c>
      <c r="I24" s="190" t="str">
        <f>สมรรถนะ_5!H25</f>
        <v/>
      </c>
      <c r="J24" s="11" t="str">
        <f t="shared" si="4"/>
        <v/>
      </c>
      <c r="K24" s="6"/>
      <c r="L24" s="6"/>
      <c r="M24" s="6"/>
      <c r="N24" s="300" t="str">
        <f>สมรรถนะ_1!G25</f>
        <v/>
      </c>
      <c r="O24" s="300" t="str">
        <f>สมรรถนะ_2!G25</f>
        <v/>
      </c>
      <c r="P24" s="300" t="str">
        <f>สมรรถนะ_3!G25</f>
        <v/>
      </c>
      <c r="Q24" s="300" t="str">
        <f>สมรรถนะ_4!G25</f>
        <v/>
      </c>
      <c r="R24" s="300" t="str">
        <f>สมรรถนะ_5!G25</f>
        <v/>
      </c>
      <c r="S24" s="285" t="str">
        <f t="shared" si="5"/>
        <v/>
      </c>
      <c r="T24" s="286" t="str">
        <f t="shared" si="0"/>
        <v/>
      </c>
      <c r="U24" s="286" t="str">
        <f t="shared" si="1"/>
        <v/>
      </c>
      <c r="Y24" s="283" t="str">
        <f t="shared" si="6"/>
        <v/>
      </c>
      <c r="Z24" s="283" t="str">
        <f t="shared" si="7"/>
        <v/>
      </c>
      <c r="AA24" s="284" t="str">
        <f t="shared" si="2"/>
        <v/>
      </c>
      <c r="AB24" s="283" t="str">
        <f t="shared" si="3"/>
        <v/>
      </c>
    </row>
    <row r="25" spans="2:28" s="8" customFormat="1" ht="15" customHeight="1">
      <c r="B25" s="10">
        <v>20</v>
      </c>
      <c r="C25" s="31" t="str">
        <f>IF(ครูประเมินนักเรียน!B29="","",ครูประเมินนักเรียน!B29)</f>
        <v/>
      </c>
      <c r="D25" s="32" t="str">
        <f>IF(ครูประเมินนักเรียน!C29="","",ครูประเมินนักเรียน!C29)</f>
        <v/>
      </c>
      <c r="E25" s="190" t="str">
        <f>สมรรถนะ_1!H26</f>
        <v/>
      </c>
      <c r="F25" s="190" t="str">
        <f>สมรรถนะ_2!H26</f>
        <v/>
      </c>
      <c r="G25" s="190" t="str">
        <f>สมรรถนะ_3!H26</f>
        <v/>
      </c>
      <c r="H25" s="190" t="str">
        <f>สมรรถนะ_4!H26</f>
        <v/>
      </c>
      <c r="I25" s="190" t="str">
        <f>สมรรถนะ_5!H26</f>
        <v/>
      </c>
      <c r="J25" s="11" t="str">
        <f t="shared" si="4"/>
        <v/>
      </c>
      <c r="K25" s="6"/>
      <c r="L25" s="6"/>
      <c r="M25" s="6"/>
      <c r="N25" s="300" t="str">
        <f>สมรรถนะ_1!G26</f>
        <v/>
      </c>
      <c r="O25" s="300" t="str">
        <f>สมรรถนะ_2!G26</f>
        <v/>
      </c>
      <c r="P25" s="300" t="str">
        <f>สมรรถนะ_3!G26</f>
        <v/>
      </c>
      <c r="Q25" s="300" t="str">
        <f>สมรรถนะ_4!G26</f>
        <v/>
      </c>
      <c r="R25" s="300" t="str">
        <f>สมรรถนะ_5!G26</f>
        <v/>
      </c>
      <c r="S25" s="285" t="str">
        <f t="shared" si="5"/>
        <v/>
      </c>
      <c r="T25" s="286" t="str">
        <f t="shared" si="0"/>
        <v/>
      </c>
      <c r="U25" s="286" t="str">
        <f t="shared" si="1"/>
        <v/>
      </c>
      <c r="Y25" s="283" t="str">
        <f t="shared" si="6"/>
        <v/>
      </c>
      <c r="Z25" s="283" t="str">
        <f t="shared" si="7"/>
        <v/>
      </c>
      <c r="AA25" s="284" t="str">
        <f t="shared" si="2"/>
        <v/>
      </c>
      <c r="AB25" s="283" t="str">
        <f t="shared" si="3"/>
        <v/>
      </c>
    </row>
    <row r="26" spans="2:28" s="8" customFormat="1" ht="15" customHeight="1">
      <c r="B26" s="10">
        <v>21</v>
      </c>
      <c r="C26" s="31" t="str">
        <f>IF(ครูประเมินนักเรียน!B30="","",ครูประเมินนักเรียน!B30)</f>
        <v/>
      </c>
      <c r="D26" s="32" t="str">
        <f>IF(ครูประเมินนักเรียน!C30="","",ครูประเมินนักเรียน!C30)</f>
        <v/>
      </c>
      <c r="E26" s="190" t="str">
        <f>สมรรถนะ_1!H27</f>
        <v/>
      </c>
      <c r="F26" s="190" t="str">
        <f>สมรรถนะ_2!H27</f>
        <v/>
      </c>
      <c r="G26" s="190" t="str">
        <f>สมรรถนะ_3!H27</f>
        <v/>
      </c>
      <c r="H26" s="190" t="str">
        <f>สมรรถนะ_4!H27</f>
        <v/>
      </c>
      <c r="I26" s="190" t="str">
        <f>สมรรถนะ_5!H27</f>
        <v/>
      </c>
      <c r="J26" s="11" t="str">
        <f t="shared" si="4"/>
        <v/>
      </c>
      <c r="K26" s="6"/>
      <c r="L26" s="6"/>
      <c r="M26" s="6"/>
      <c r="N26" s="300" t="str">
        <f>สมรรถนะ_1!G27</f>
        <v/>
      </c>
      <c r="O26" s="300" t="str">
        <f>สมรรถนะ_2!G27</f>
        <v/>
      </c>
      <c r="P26" s="300" t="str">
        <f>สมรรถนะ_3!G27</f>
        <v/>
      </c>
      <c r="Q26" s="300" t="str">
        <f>สมรรถนะ_4!G27</f>
        <v/>
      </c>
      <c r="R26" s="300" t="str">
        <f>สมรรถนะ_5!G27</f>
        <v/>
      </c>
      <c r="S26" s="285" t="str">
        <f t="shared" si="5"/>
        <v/>
      </c>
      <c r="T26" s="286" t="str">
        <f t="shared" si="0"/>
        <v/>
      </c>
      <c r="U26" s="286" t="str">
        <f t="shared" si="1"/>
        <v/>
      </c>
      <c r="Y26" s="283" t="str">
        <f t="shared" si="6"/>
        <v/>
      </c>
      <c r="Z26" s="283" t="str">
        <f t="shared" si="7"/>
        <v/>
      </c>
      <c r="AA26" s="284" t="str">
        <f t="shared" si="2"/>
        <v/>
      </c>
      <c r="AB26" s="283" t="str">
        <f t="shared" si="3"/>
        <v/>
      </c>
    </row>
    <row r="27" spans="2:28" s="8" customFormat="1" ht="15" customHeight="1">
      <c r="B27" s="10">
        <v>22</v>
      </c>
      <c r="C27" s="31" t="str">
        <f>IF(ครูประเมินนักเรียน!B31="","",ครูประเมินนักเรียน!B31)</f>
        <v/>
      </c>
      <c r="D27" s="32" t="str">
        <f>IF(ครูประเมินนักเรียน!C31="","",ครูประเมินนักเรียน!C31)</f>
        <v/>
      </c>
      <c r="E27" s="190" t="str">
        <f>สมรรถนะ_1!H28</f>
        <v/>
      </c>
      <c r="F27" s="190" t="str">
        <f>สมรรถนะ_2!H28</f>
        <v/>
      </c>
      <c r="G27" s="190" t="str">
        <f>สมรรถนะ_3!H28</f>
        <v/>
      </c>
      <c r="H27" s="190" t="str">
        <f>สมรรถนะ_4!H28</f>
        <v/>
      </c>
      <c r="I27" s="190" t="str">
        <f>สมรรถนะ_5!H28</f>
        <v/>
      </c>
      <c r="J27" s="11" t="str">
        <f t="shared" si="4"/>
        <v/>
      </c>
      <c r="K27" s="6"/>
      <c r="L27" s="6"/>
      <c r="M27" s="6"/>
      <c r="N27" s="300" t="str">
        <f>สมรรถนะ_1!G28</f>
        <v/>
      </c>
      <c r="O27" s="300" t="str">
        <f>สมรรถนะ_2!G28</f>
        <v/>
      </c>
      <c r="P27" s="300" t="str">
        <f>สมรรถนะ_3!G28</f>
        <v/>
      </c>
      <c r="Q27" s="300" t="str">
        <f>สมรรถนะ_4!G28</f>
        <v/>
      </c>
      <c r="R27" s="300" t="str">
        <f>สมรรถนะ_5!G28</f>
        <v/>
      </c>
      <c r="S27" s="285" t="str">
        <f t="shared" si="5"/>
        <v/>
      </c>
      <c r="T27" s="286" t="str">
        <f t="shared" si="0"/>
        <v/>
      </c>
      <c r="U27" s="286" t="str">
        <f t="shared" si="1"/>
        <v/>
      </c>
      <c r="Y27" s="283" t="str">
        <f t="shared" si="6"/>
        <v/>
      </c>
      <c r="Z27" s="283" t="str">
        <f t="shared" si="7"/>
        <v/>
      </c>
      <c r="AA27" s="284" t="str">
        <f t="shared" si="2"/>
        <v/>
      </c>
      <c r="AB27" s="283" t="str">
        <f t="shared" si="3"/>
        <v/>
      </c>
    </row>
    <row r="28" spans="2:28" s="8" customFormat="1" ht="15" customHeight="1">
      <c r="B28" s="10">
        <v>23</v>
      </c>
      <c r="C28" s="31" t="str">
        <f>IF(ครูประเมินนักเรียน!B32="","",ครูประเมินนักเรียน!B32)</f>
        <v/>
      </c>
      <c r="D28" s="32" t="str">
        <f>IF(ครูประเมินนักเรียน!C32="","",ครูประเมินนักเรียน!C32)</f>
        <v/>
      </c>
      <c r="E28" s="190" t="str">
        <f>สมรรถนะ_1!H29</f>
        <v/>
      </c>
      <c r="F28" s="190" t="str">
        <f>สมรรถนะ_2!H29</f>
        <v/>
      </c>
      <c r="G28" s="190" t="str">
        <f>สมรรถนะ_3!H29</f>
        <v/>
      </c>
      <c r="H28" s="190" t="str">
        <f>สมรรถนะ_4!H29</f>
        <v/>
      </c>
      <c r="I28" s="190" t="str">
        <f>สมรรถนะ_5!H29</f>
        <v/>
      </c>
      <c r="J28" s="11" t="str">
        <f t="shared" si="4"/>
        <v/>
      </c>
      <c r="K28" s="6"/>
      <c r="L28" s="6"/>
      <c r="M28" s="6"/>
      <c r="N28" s="300" t="str">
        <f>สมรรถนะ_1!G29</f>
        <v/>
      </c>
      <c r="O28" s="300" t="str">
        <f>สมรรถนะ_2!G29</f>
        <v/>
      </c>
      <c r="P28" s="300" t="str">
        <f>สมรรถนะ_3!G29</f>
        <v/>
      </c>
      <c r="Q28" s="300" t="str">
        <f>สมรรถนะ_4!G29</f>
        <v/>
      </c>
      <c r="R28" s="300" t="str">
        <f>สมรรถนะ_5!G29</f>
        <v/>
      </c>
      <c r="S28" s="285" t="str">
        <f t="shared" si="5"/>
        <v/>
      </c>
      <c r="T28" s="286" t="str">
        <f t="shared" si="0"/>
        <v/>
      </c>
      <c r="U28" s="286" t="str">
        <f t="shared" si="1"/>
        <v/>
      </c>
      <c r="Y28" s="283" t="str">
        <f t="shared" si="6"/>
        <v/>
      </c>
      <c r="Z28" s="283" t="str">
        <f t="shared" si="7"/>
        <v/>
      </c>
      <c r="AA28" s="284" t="str">
        <f t="shared" si="2"/>
        <v/>
      </c>
      <c r="AB28" s="283" t="str">
        <f t="shared" si="3"/>
        <v/>
      </c>
    </row>
    <row r="29" spans="2:28" s="8" customFormat="1" ht="15" customHeight="1">
      <c r="B29" s="10">
        <v>24</v>
      </c>
      <c r="C29" s="31" t="str">
        <f>IF(ครูประเมินนักเรียน!B33="","",ครูประเมินนักเรียน!B33)</f>
        <v/>
      </c>
      <c r="D29" s="32" t="str">
        <f>IF(ครูประเมินนักเรียน!C33="","",ครูประเมินนักเรียน!C33)</f>
        <v/>
      </c>
      <c r="E29" s="190" t="str">
        <f>สมรรถนะ_1!H30</f>
        <v/>
      </c>
      <c r="F29" s="190" t="str">
        <f>สมรรถนะ_2!H30</f>
        <v/>
      </c>
      <c r="G29" s="190" t="str">
        <f>สมรรถนะ_3!H30</f>
        <v/>
      </c>
      <c r="H29" s="190" t="str">
        <f>สมรรถนะ_4!H30</f>
        <v/>
      </c>
      <c r="I29" s="190" t="str">
        <f>สมรรถนะ_5!H30</f>
        <v/>
      </c>
      <c r="J29" s="11" t="str">
        <f t="shared" si="4"/>
        <v/>
      </c>
      <c r="K29" s="6"/>
      <c r="L29" s="6"/>
      <c r="M29" s="6"/>
      <c r="N29" s="300" t="str">
        <f>สมรรถนะ_1!G30</f>
        <v/>
      </c>
      <c r="O29" s="300" t="str">
        <f>สมรรถนะ_2!G30</f>
        <v/>
      </c>
      <c r="P29" s="300" t="str">
        <f>สมรรถนะ_3!G30</f>
        <v/>
      </c>
      <c r="Q29" s="300" t="str">
        <f>สมรรถนะ_4!G30</f>
        <v/>
      </c>
      <c r="R29" s="300" t="str">
        <f>สมรรถนะ_5!G30</f>
        <v/>
      </c>
      <c r="S29" s="285" t="str">
        <f t="shared" si="5"/>
        <v/>
      </c>
      <c r="T29" s="286" t="str">
        <f t="shared" si="0"/>
        <v/>
      </c>
      <c r="U29" s="286" t="str">
        <f t="shared" si="1"/>
        <v/>
      </c>
      <c r="Y29" s="283" t="str">
        <f t="shared" si="6"/>
        <v/>
      </c>
      <c r="Z29" s="283" t="str">
        <f t="shared" si="7"/>
        <v/>
      </c>
      <c r="AA29" s="284" t="str">
        <f t="shared" si="2"/>
        <v/>
      </c>
      <c r="AB29" s="283" t="str">
        <f t="shared" si="3"/>
        <v/>
      </c>
    </row>
    <row r="30" spans="2:28" s="8" customFormat="1" ht="15" customHeight="1">
      <c r="B30" s="10">
        <v>25</v>
      </c>
      <c r="C30" s="31" t="str">
        <f>IF(ครูประเมินนักเรียน!B34="","",ครูประเมินนักเรียน!B34)</f>
        <v/>
      </c>
      <c r="D30" s="32" t="str">
        <f>IF(ครูประเมินนักเรียน!C34="","",ครูประเมินนักเรียน!C34)</f>
        <v/>
      </c>
      <c r="E30" s="190" t="str">
        <f>สมรรถนะ_1!H31</f>
        <v/>
      </c>
      <c r="F30" s="190" t="str">
        <f>สมรรถนะ_2!H31</f>
        <v/>
      </c>
      <c r="G30" s="190" t="str">
        <f>สมรรถนะ_3!H31</f>
        <v/>
      </c>
      <c r="H30" s="190" t="str">
        <f>สมรรถนะ_4!H31</f>
        <v/>
      </c>
      <c r="I30" s="190" t="str">
        <f>สมรรถนะ_5!H31</f>
        <v/>
      </c>
      <c r="J30" s="11" t="str">
        <f t="shared" si="4"/>
        <v/>
      </c>
      <c r="K30" s="6"/>
      <c r="L30" s="6"/>
      <c r="M30" s="6"/>
      <c r="N30" s="300" t="str">
        <f>สมรรถนะ_1!G31</f>
        <v/>
      </c>
      <c r="O30" s="300" t="str">
        <f>สมรรถนะ_2!G31</f>
        <v/>
      </c>
      <c r="P30" s="300" t="str">
        <f>สมรรถนะ_3!G31</f>
        <v/>
      </c>
      <c r="Q30" s="300" t="str">
        <f>สมรรถนะ_4!G31</f>
        <v/>
      </c>
      <c r="R30" s="300" t="str">
        <f>สมรรถนะ_5!G31</f>
        <v/>
      </c>
      <c r="S30" s="285" t="str">
        <f t="shared" si="5"/>
        <v/>
      </c>
      <c r="T30" s="286" t="str">
        <f t="shared" si="0"/>
        <v/>
      </c>
      <c r="U30" s="286" t="str">
        <f t="shared" si="1"/>
        <v/>
      </c>
      <c r="Y30" s="283" t="str">
        <f t="shared" si="6"/>
        <v/>
      </c>
      <c r="Z30" s="283" t="str">
        <f t="shared" si="7"/>
        <v/>
      </c>
      <c r="AA30" s="284" t="str">
        <f t="shared" si="2"/>
        <v/>
      </c>
      <c r="AB30" s="283" t="str">
        <f t="shared" si="3"/>
        <v/>
      </c>
    </row>
    <row r="31" spans="2:28" s="8" customFormat="1" ht="15" customHeight="1">
      <c r="B31" s="10">
        <v>26</v>
      </c>
      <c r="C31" s="31" t="str">
        <f>IF(ครูประเมินนักเรียน!B35="","",ครูประเมินนักเรียน!B35)</f>
        <v/>
      </c>
      <c r="D31" s="32" t="str">
        <f>IF(ครูประเมินนักเรียน!C35="","",ครูประเมินนักเรียน!C35)</f>
        <v/>
      </c>
      <c r="E31" s="190" t="str">
        <f>สมรรถนะ_1!H32</f>
        <v/>
      </c>
      <c r="F31" s="190" t="str">
        <f>สมรรถนะ_2!H32</f>
        <v/>
      </c>
      <c r="G31" s="190" t="str">
        <f>สมรรถนะ_3!H32</f>
        <v/>
      </c>
      <c r="H31" s="190" t="str">
        <f>สมรรถนะ_4!H32</f>
        <v/>
      </c>
      <c r="I31" s="190" t="str">
        <f>สมรรถนะ_5!H32</f>
        <v/>
      </c>
      <c r="J31" s="11" t="str">
        <f t="shared" si="4"/>
        <v/>
      </c>
      <c r="K31" s="6"/>
      <c r="L31" s="6"/>
      <c r="M31" s="6"/>
      <c r="N31" s="300" t="str">
        <f>สมรรถนะ_1!G32</f>
        <v/>
      </c>
      <c r="O31" s="300" t="str">
        <f>สมรรถนะ_2!G32</f>
        <v/>
      </c>
      <c r="P31" s="300" t="str">
        <f>สมรรถนะ_3!G32</f>
        <v/>
      </c>
      <c r="Q31" s="300" t="str">
        <f>สมรรถนะ_4!G32</f>
        <v/>
      </c>
      <c r="R31" s="300" t="str">
        <f>สมรรถนะ_5!G32</f>
        <v/>
      </c>
      <c r="S31" s="285" t="str">
        <f t="shared" si="5"/>
        <v/>
      </c>
      <c r="T31" s="286" t="str">
        <f t="shared" si="0"/>
        <v/>
      </c>
      <c r="U31" s="286" t="str">
        <f t="shared" si="1"/>
        <v/>
      </c>
      <c r="Y31" s="283" t="str">
        <f t="shared" si="6"/>
        <v/>
      </c>
      <c r="Z31" s="283" t="str">
        <f t="shared" si="7"/>
        <v/>
      </c>
      <c r="AA31" s="284" t="str">
        <f t="shared" si="2"/>
        <v/>
      </c>
      <c r="AB31" s="283" t="str">
        <f t="shared" si="3"/>
        <v/>
      </c>
    </row>
    <row r="32" spans="2:28" s="8" customFormat="1" ht="15" customHeight="1">
      <c r="B32" s="10">
        <v>27</v>
      </c>
      <c r="C32" s="31" t="str">
        <f>IF(ครูประเมินนักเรียน!B36="","",ครูประเมินนักเรียน!B36)</f>
        <v/>
      </c>
      <c r="D32" s="32" t="str">
        <f>IF(ครูประเมินนักเรียน!C36="","",ครูประเมินนักเรียน!C36)</f>
        <v/>
      </c>
      <c r="E32" s="190" t="str">
        <f>สมรรถนะ_1!H33</f>
        <v/>
      </c>
      <c r="F32" s="190" t="str">
        <f>สมรรถนะ_2!H33</f>
        <v/>
      </c>
      <c r="G32" s="190" t="str">
        <f>สมรรถนะ_3!H33</f>
        <v/>
      </c>
      <c r="H32" s="190" t="str">
        <f>สมรรถนะ_4!H33</f>
        <v/>
      </c>
      <c r="I32" s="190" t="str">
        <f>สมรรถนะ_5!H33</f>
        <v/>
      </c>
      <c r="J32" s="11" t="str">
        <f t="shared" si="4"/>
        <v/>
      </c>
      <c r="K32" s="6"/>
      <c r="L32" s="6"/>
      <c r="M32" s="6"/>
      <c r="N32" s="300" t="str">
        <f>สมรรถนะ_1!G33</f>
        <v/>
      </c>
      <c r="O32" s="300" t="str">
        <f>สมรรถนะ_2!G33</f>
        <v/>
      </c>
      <c r="P32" s="300" t="str">
        <f>สมรรถนะ_3!G33</f>
        <v/>
      </c>
      <c r="Q32" s="300" t="str">
        <f>สมรรถนะ_4!G33</f>
        <v/>
      </c>
      <c r="R32" s="300" t="str">
        <f>สมรรถนะ_5!G33</f>
        <v/>
      </c>
      <c r="S32" s="285" t="str">
        <f t="shared" si="5"/>
        <v/>
      </c>
      <c r="T32" s="286" t="str">
        <f t="shared" si="0"/>
        <v/>
      </c>
      <c r="U32" s="286" t="str">
        <f t="shared" si="1"/>
        <v/>
      </c>
      <c r="Y32" s="283" t="str">
        <f t="shared" si="6"/>
        <v/>
      </c>
      <c r="Z32" s="283" t="str">
        <f t="shared" si="7"/>
        <v/>
      </c>
      <c r="AA32" s="284" t="str">
        <f t="shared" si="2"/>
        <v/>
      </c>
      <c r="AB32" s="283" t="str">
        <f t="shared" si="3"/>
        <v/>
      </c>
    </row>
    <row r="33" spans="2:28" s="8" customFormat="1" ht="15" customHeight="1">
      <c r="B33" s="10">
        <v>28</v>
      </c>
      <c r="C33" s="31" t="str">
        <f>IF(ครูประเมินนักเรียน!B37="","",ครูประเมินนักเรียน!B37)</f>
        <v/>
      </c>
      <c r="D33" s="32" t="str">
        <f>IF(ครูประเมินนักเรียน!C37="","",ครูประเมินนักเรียน!C37)</f>
        <v/>
      </c>
      <c r="E33" s="190" t="str">
        <f>สมรรถนะ_1!H34</f>
        <v/>
      </c>
      <c r="F33" s="190" t="str">
        <f>สมรรถนะ_2!H34</f>
        <v/>
      </c>
      <c r="G33" s="190" t="str">
        <f>สมรรถนะ_3!H34</f>
        <v/>
      </c>
      <c r="H33" s="190" t="str">
        <f>สมรรถนะ_4!H34</f>
        <v/>
      </c>
      <c r="I33" s="190" t="str">
        <f>สมรรถนะ_5!H34</f>
        <v/>
      </c>
      <c r="J33" s="11" t="str">
        <f t="shared" si="4"/>
        <v/>
      </c>
      <c r="K33" s="6"/>
      <c r="L33" s="6"/>
      <c r="M33" s="6"/>
      <c r="N33" s="300" t="str">
        <f>สมรรถนะ_1!G34</f>
        <v/>
      </c>
      <c r="O33" s="300" t="str">
        <f>สมรรถนะ_2!G34</f>
        <v/>
      </c>
      <c r="P33" s="300" t="str">
        <f>สมรรถนะ_3!G34</f>
        <v/>
      </c>
      <c r="Q33" s="300" t="str">
        <f>สมรรถนะ_4!G34</f>
        <v/>
      </c>
      <c r="R33" s="300" t="str">
        <f>สมรรถนะ_5!G34</f>
        <v/>
      </c>
      <c r="S33" s="285" t="str">
        <f t="shared" si="5"/>
        <v/>
      </c>
      <c r="T33" s="286" t="str">
        <f t="shared" si="0"/>
        <v/>
      </c>
      <c r="U33" s="286" t="str">
        <f t="shared" si="1"/>
        <v/>
      </c>
      <c r="Y33" s="283" t="str">
        <f t="shared" si="6"/>
        <v/>
      </c>
      <c r="Z33" s="283" t="str">
        <f t="shared" si="7"/>
        <v/>
      </c>
      <c r="AA33" s="284" t="str">
        <f t="shared" si="2"/>
        <v/>
      </c>
      <c r="AB33" s="283" t="str">
        <f t="shared" si="3"/>
        <v/>
      </c>
    </row>
    <row r="34" spans="2:28" s="8" customFormat="1" ht="15" customHeight="1">
      <c r="B34" s="10">
        <v>29</v>
      </c>
      <c r="C34" s="31" t="str">
        <f>IF(ครูประเมินนักเรียน!B38="","",ครูประเมินนักเรียน!B38)</f>
        <v/>
      </c>
      <c r="D34" s="32" t="str">
        <f>IF(ครูประเมินนักเรียน!C38="","",ครูประเมินนักเรียน!C38)</f>
        <v/>
      </c>
      <c r="E34" s="190" t="str">
        <f>สมรรถนะ_1!H35</f>
        <v/>
      </c>
      <c r="F34" s="190" t="str">
        <f>สมรรถนะ_2!H35</f>
        <v/>
      </c>
      <c r="G34" s="190" t="str">
        <f>สมรรถนะ_3!H35</f>
        <v/>
      </c>
      <c r="H34" s="190" t="str">
        <f>สมรรถนะ_4!H35</f>
        <v/>
      </c>
      <c r="I34" s="190" t="str">
        <f>สมรรถนะ_5!H35</f>
        <v/>
      </c>
      <c r="J34" s="11" t="str">
        <f t="shared" si="4"/>
        <v/>
      </c>
      <c r="K34" s="6"/>
      <c r="L34" s="6"/>
      <c r="M34" s="6"/>
      <c r="N34" s="300" t="str">
        <f>สมรรถนะ_1!G35</f>
        <v/>
      </c>
      <c r="O34" s="300" t="str">
        <f>สมรรถนะ_2!G35</f>
        <v/>
      </c>
      <c r="P34" s="300" t="str">
        <f>สมรรถนะ_3!G35</f>
        <v/>
      </c>
      <c r="Q34" s="300" t="str">
        <f>สมรรถนะ_4!G35</f>
        <v/>
      </c>
      <c r="R34" s="300" t="str">
        <f>สมรรถนะ_5!G35</f>
        <v/>
      </c>
      <c r="S34" s="285" t="str">
        <f t="shared" si="5"/>
        <v/>
      </c>
      <c r="T34" s="286" t="str">
        <f t="shared" si="0"/>
        <v/>
      </c>
      <c r="U34" s="286" t="str">
        <f t="shared" si="1"/>
        <v/>
      </c>
      <c r="Y34" s="283" t="str">
        <f t="shared" si="6"/>
        <v/>
      </c>
      <c r="Z34" s="283" t="str">
        <f t="shared" si="7"/>
        <v/>
      </c>
      <c r="AA34" s="284" t="str">
        <f t="shared" si="2"/>
        <v/>
      </c>
      <c r="AB34" s="283" t="str">
        <f t="shared" si="3"/>
        <v/>
      </c>
    </row>
    <row r="35" spans="2:28" s="8" customFormat="1" ht="15" customHeight="1">
      <c r="B35" s="10">
        <v>30</v>
      </c>
      <c r="C35" s="31" t="str">
        <f>IF(ครูประเมินนักเรียน!B39="","",ครูประเมินนักเรียน!B39)</f>
        <v/>
      </c>
      <c r="D35" s="32" t="str">
        <f>IF(ครูประเมินนักเรียน!C39="","",ครูประเมินนักเรียน!C39)</f>
        <v/>
      </c>
      <c r="E35" s="190" t="str">
        <f>สมรรถนะ_1!H36</f>
        <v/>
      </c>
      <c r="F35" s="190" t="str">
        <f>สมรรถนะ_2!H36</f>
        <v/>
      </c>
      <c r="G35" s="190" t="str">
        <f>สมรรถนะ_3!H36</f>
        <v/>
      </c>
      <c r="H35" s="190" t="str">
        <f>สมรรถนะ_4!H36</f>
        <v/>
      </c>
      <c r="I35" s="190" t="str">
        <f>สมรรถนะ_5!H36</f>
        <v/>
      </c>
      <c r="J35" s="11" t="str">
        <f t="shared" si="4"/>
        <v/>
      </c>
      <c r="K35" s="6"/>
      <c r="L35" s="6"/>
      <c r="M35" s="6"/>
      <c r="N35" s="300" t="str">
        <f>สมรรถนะ_1!G36</f>
        <v/>
      </c>
      <c r="O35" s="300" t="str">
        <f>สมรรถนะ_2!G36</f>
        <v/>
      </c>
      <c r="P35" s="300" t="str">
        <f>สมรรถนะ_3!G36</f>
        <v/>
      </c>
      <c r="Q35" s="300" t="str">
        <f>สมรรถนะ_4!G36</f>
        <v/>
      </c>
      <c r="R35" s="300" t="str">
        <f>สมรรถนะ_5!G36</f>
        <v/>
      </c>
      <c r="S35" s="285" t="str">
        <f t="shared" si="5"/>
        <v/>
      </c>
      <c r="T35" s="286" t="str">
        <f t="shared" si="0"/>
        <v/>
      </c>
      <c r="U35" s="286" t="str">
        <f t="shared" si="1"/>
        <v/>
      </c>
      <c r="Y35" s="283" t="str">
        <f t="shared" si="6"/>
        <v/>
      </c>
      <c r="Z35" s="283" t="str">
        <f t="shared" si="7"/>
        <v/>
      </c>
      <c r="AA35" s="284" t="str">
        <f t="shared" si="2"/>
        <v/>
      </c>
      <c r="AB35" s="283" t="str">
        <f t="shared" si="3"/>
        <v/>
      </c>
    </row>
    <row r="36" spans="2:28" s="8" customFormat="1" ht="15" customHeight="1">
      <c r="B36" s="10">
        <v>31</v>
      </c>
      <c r="C36" s="31" t="str">
        <f>IF(ครูประเมินนักเรียน!B40="","",ครูประเมินนักเรียน!B40)</f>
        <v/>
      </c>
      <c r="D36" s="32" t="str">
        <f>IF(ครูประเมินนักเรียน!C40="","",ครูประเมินนักเรียน!C40)</f>
        <v/>
      </c>
      <c r="E36" s="190" t="str">
        <f>สมรรถนะ_1!H37</f>
        <v/>
      </c>
      <c r="F36" s="190" t="str">
        <f>สมรรถนะ_2!H37</f>
        <v/>
      </c>
      <c r="G36" s="190" t="str">
        <f>สมรรถนะ_3!H37</f>
        <v/>
      </c>
      <c r="H36" s="190" t="str">
        <f>สมรรถนะ_4!H37</f>
        <v/>
      </c>
      <c r="I36" s="190" t="str">
        <f>สมรรถนะ_5!H37</f>
        <v/>
      </c>
      <c r="J36" s="11" t="str">
        <f t="shared" si="4"/>
        <v/>
      </c>
      <c r="K36" s="6"/>
      <c r="L36" s="6"/>
      <c r="M36" s="6"/>
      <c r="N36" s="300" t="str">
        <f>สมรรถนะ_1!G37</f>
        <v/>
      </c>
      <c r="O36" s="300" t="str">
        <f>สมรรถนะ_2!G37</f>
        <v/>
      </c>
      <c r="P36" s="300" t="str">
        <f>สมรรถนะ_3!G37</f>
        <v/>
      </c>
      <c r="Q36" s="300" t="str">
        <f>สมรรถนะ_4!G37</f>
        <v/>
      </c>
      <c r="R36" s="300" t="str">
        <f>สมรรถนะ_5!G37</f>
        <v/>
      </c>
      <c r="S36" s="285" t="str">
        <f t="shared" si="5"/>
        <v/>
      </c>
      <c r="T36" s="286" t="str">
        <f t="shared" si="0"/>
        <v/>
      </c>
      <c r="U36" s="286" t="str">
        <f t="shared" si="1"/>
        <v/>
      </c>
      <c r="Y36" s="283" t="str">
        <f t="shared" si="6"/>
        <v/>
      </c>
      <c r="Z36" s="283" t="str">
        <f t="shared" si="7"/>
        <v/>
      </c>
      <c r="AA36" s="284" t="str">
        <f t="shared" si="2"/>
        <v/>
      </c>
      <c r="AB36" s="283" t="str">
        <f t="shared" si="3"/>
        <v/>
      </c>
    </row>
    <row r="37" spans="2:28" s="8" customFormat="1" ht="15" customHeight="1">
      <c r="B37" s="10">
        <v>32</v>
      </c>
      <c r="C37" s="31" t="str">
        <f>IF(ครูประเมินนักเรียน!B41="","",ครูประเมินนักเรียน!B41)</f>
        <v/>
      </c>
      <c r="D37" s="32" t="str">
        <f>IF(ครูประเมินนักเรียน!C41="","",ครูประเมินนักเรียน!C41)</f>
        <v/>
      </c>
      <c r="E37" s="190" t="str">
        <f>สมรรถนะ_1!H38</f>
        <v/>
      </c>
      <c r="F37" s="190" t="str">
        <f>สมรรถนะ_2!H38</f>
        <v/>
      </c>
      <c r="G37" s="190" t="str">
        <f>สมรรถนะ_3!H38</f>
        <v/>
      </c>
      <c r="H37" s="190" t="str">
        <f>สมรรถนะ_4!H38</f>
        <v/>
      </c>
      <c r="I37" s="190" t="str">
        <f>สมรรถนะ_5!H38</f>
        <v/>
      </c>
      <c r="J37" s="11" t="str">
        <f t="shared" si="4"/>
        <v/>
      </c>
      <c r="K37" s="6"/>
      <c r="L37" s="6"/>
      <c r="M37" s="6"/>
      <c r="N37" s="300" t="str">
        <f>สมรรถนะ_1!G38</f>
        <v/>
      </c>
      <c r="O37" s="300" t="str">
        <f>สมรรถนะ_2!G38</f>
        <v/>
      </c>
      <c r="P37" s="300" t="str">
        <f>สมรรถนะ_3!G38</f>
        <v/>
      </c>
      <c r="Q37" s="300" t="str">
        <f>สมรรถนะ_4!G38</f>
        <v/>
      </c>
      <c r="R37" s="300" t="str">
        <f>สมรรถนะ_5!G38</f>
        <v/>
      </c>
      <c r="S37" s="285" t="str">
        <f t="shared" si="5"/>
        <v/>
      </c>
      <c r="T37" s="286" t="str">
        <f t="shared" si="0"/>
        <v/>
      </c>
      <c r="U37" s="286" t="str">
        <f t="shared" si="1"/>
        <v/>
      </c>
      <c r="Y37" s="283" t="str">
        <f t="shared" si="6"/>
        <v/>
      </c>
      <c r="Z37" s="283" t="str">
        <f t="shared" si="7"/>
        <v/>
      </c>
      <c r="AA37" s="284" t="str">
        <f t="shared" si="2"/>
        <v/>
      </c>
      <c r="AB37" s="283" t="str">
        <f t="shared" si="3"/>
        <v/>
      </c>
    </row>
    <row r="38" spans="2:28" s="8" customFormat="1" ht="15" customHeight="1">
      <c r="B38" s="10">
        <v>33</v>
      </c>
      <c r="C38" s="31" t="str">
        <f>IF(ครูประเมินนักเรียน!B42="","",ครูประเมินนักเรียน!B42)</f>
        <v/>
      </c>
      <c r="D38" s="32" t="str">
        <f>IF(ครูประเมินนักเรียน!C42="","",ครูประเมินนักเรียน!C42)</f>
        <v/>
      </c>
      <c r="E38" s="190" t="str">
        <f>สมรรถนะ_1!H39</f>
        <v/>
      </c>
      <c r="F38" s="190" t="str">
        <f>สมรรถนะ_2!H39</f>
        <v/>
      </c>
      <c r="G38" s="190" t="str">
        <f>สมรรถนะ_3!H39</f>
        <v/>
      </c>
      <c r="H38" s="190" t="str">
        <f>สมรรถนะ_4!H39</f>
        <v/>
      </c>
      <c r="I38" s="190" t="str">
        <f>สมรรถนะ_5!H39</f>
        <v/>
      </c>
      <c r="J38" s="11" t="str">
        <f t="shared" si="4"/>
        <v/>
      </c>
      <c r="K38" s="6"/>
      <c r="L38" s="6"/>
      <c r="M38" s="6"/>
      <c r="N38" s="300" t="str">
        <f>สมรรถนะ_1!G39</f>
        <v/>
      </c>
      <c r="O38" s="300" t="str">
        <f>สมรรถนะ_2!G39</f>
        <v/>
      </c>
      <c r="P38" s="300" t="str">
        <f>สมรรถนะ_3!G39</f>
        <v/>
      </c>
      <c r="Q38" s="300" t="str">
        <f>สมรรถนะ_4!G39</f>
        <v/>
      </c>
      <c r="R38" s="300" t="str">
        <f>สมรรถนะ_5!G39</f>
        <v/>
      </c>
      <c r="S38" s="285" t="str">
        <f t="shared" si="5"/>
        <v/>
      </c>
      <c r="T38" s="286" t="str">
        <f t="shared" si="0"/>
        <v/>
      </c>
      <c r="U38" s="286" t="str">
        <f t="shared" si="1"/>
        <v/>
      </c>
      <c r="Y38" s="283" t="str">
        <f t="shared" si="6"/>
        <v/>
      </c>
      <c r="Z38" s="283" t="str">
        <f t="shared" si="7"/>
        <v/>
      </c>
      <c r="AA38" s="284" t="str">
        <f t="shared" si="2"/>
        <v/>
      </c>
      <c r="AB38" s="283" t="str">
        <f t="shared" si="3"/>
        <v/>
      </c>
    </row>
    <row r="39" spans="2:28" s="8" customFormat="1" ht="15" customHeight="1">
      <c r="B39" s="10">
        <v>34</v>
      </c>
      <c r="C39" s="31" t="str">
        <f>IF(ครูประเมินนักเรียน!B43="","",ครูประเมินนักเรียน!B43)</f>
        <v/>
      </c>
      <c r="D39" s="32" t="str">
        <f>IF(ครูประเมินนักเรียน!C43="","",ครูประเมินนักเรียน!C43)</f>
        <v/>
      </c>
      <c r="E39" s="190" t="str">
        <f>สมรรถนะ_1!H40</f>
        <v/>
      </c>
      <c r="F39" s="190" t="str">
        <f>สมรรถนะ_2!H40</f>
        <v/>
      </c>
      <c r="G39" s="190" t="str">
        <f>สมรรถนะ_3!H40</f>
        <v/>
      </c>
      <c r="H39" s="190" t="str">
        <f>สมรรถนะ_4!H40</f>
        <v/>
      </c>
      <c r="I39" s="190" t="str">
        <f>สมรรถนะ_5!H40</f>
        <v/>
      </c>
      <c r="J39" s="11" t="str">
        <f t="shared" si="4"/>
        <v/>
      </c>
      <c r="K39" s="6"/>
      <c r="L39" s="6"/>
      <c r="M39" s="6"/>
      <c r="N39" s="300" t="str">
        <f>สมรรถนะ_1!G40</f>
        <v/>
      </c>
      <c r="O39" s="300" t="str">
        <f>สมรรถนะ_2!G40</f>
        <v/>
      </c>
      <c r="P39" s="300" t="str">
        <f>สมรรถนะ_3!G40</f>
        <v/>
      </c>
      <c r="Q39" s="300" t="str">
        <f>สมรรถนะ_4!G40</f>
        <v/>
      </c>
      <c r="R39" s="300" t="str">
        <f>สมรรถนะ_5!G40</f>
        <v/>
      </c>
      <c r="S39" s="285" t="str">
        <f t="shared" si="5"/>
        <v/>
      </c>
      <c r="T39" s="286" t="str">
        <f t="shared" si="0"/>
        <v/>
      </c>
      <c r="U39" s="286" t="str">
        <f t="shared" si="1"/>
        <v/>
      </c>
      <c r="Y39" s="283" t="str">
        <f t="shared" si="6"/>
        <v/>
      </c>
      <c r="Z39" s="283" t="str">
        <f t="shared" si="7"/>
        <v/>
      </c>
      <c r="AA39" s="284" t="str">
        <f t="shared" si="2"/>
        <v/>
      </c>
      <c r="AB39" s="283" t="str">
        <f t="shared" si="3"/>
        <v/>
      </c>
    </row>
    <row r="40" spans="2:28" s="8" customFormat="1" ht="15" customHeight="1">
      <c r="B40" s="10">
        <v>35</v>
      </c>
      <c r="C40" s="31" t="str">
        <f>IF(ครูประเมินนักเรียน!B44="","",ครูประเมินนักเรียน!B44)</f>
        <v/>
      </c>
      <c r="D40" s="32" t="str">
        <f>IF(ครูประเมินนักเรียน!C44="","",ครูประเมินนักเรียน!C44)</f>
        <v/>
      </c>
      <c r="E40" s="190" t="str">
        <f>สมรรถนะ_1!H41</f>
        <v/>
      </c>
      <c r="F40" s="190" t="str">
        <f>สมรรถนะ_2!H41</f>
        <v/>
      </c>
      <c r="G40" s="190" t="str">
        <f>สมรรถนะ_3!H41</f>
        <v/>
      </c>
      <c r="H40" s="190" t="str">
        <f>สมรรถนะ_4!H41</f>
        <v/>
      </c>
      <c r="I40" s="190" t="str">
        <f>สมรรถนะ_5!H41</f>
        <v/>
      </c>
      <c r="J40" s="11" t="str">
        <f t="shared" si="4"/>
        <v/>
      </c>
      <c r="K40" s="6"/>
      <c r="L40" s="6"/>
      <c r="M40" s="6"/>
      <c r="N40" s="300" t="str">
        <f>สมรรถนะ_1!G41</f>
        <v/>
      </c>
      <c r="O40" s="300" t="str">
        <f>สมรรถนะ_2!G41</f>
        <v/>
      </c>
      <c r="P40" s="300" t="str">
        <f>สมรรถนะ_3!G41</f>
        <v/>
      </c>
      <c r="Q40" s="300" t="str">
        <f>สมรรถนะ_4!G41</f>
        <v/>
      </c>
      <c r="R40" s="300" t="str">
        <f>สมรรถนะ_5!G41</f>
        <v/>
      </c>
      <c r="S40" s="285" t="str">
        <f t="shared" si="5"/>
        <v/>
      </c>
      <c r="T40" s="286" t="str">
        <f t="shared" si="0"/>
        <v/>
      </c>
      <c r="U40" s="286" t="str">
        <f t="shared" si="1"/>
        <v/>
      </c>
      <c r="Y40" s="283" t="str">
        <f t="shared" si="6"/>
        <v/>
      </c>
      <c r="Z40" s="283" t="str">
        <f t="shared" si="7"/>
        <v/>
      </c>
      <c r="AA40" s="284" t="str">
        <f t="shared" si="2"/>
        <v/>
      </c>
      <c r="AB40" s="283" t="str">
        <f t="shared" si="3"/>
        <v/>
      </c>
    </row>
    <row r="41" spans="2:28" s="8" customFormat="1" ht="15" customHeight="1">
      <c r="B41" s="10">
        <v>36</v>
      </c>
      <c r="C41" s="31" t="str">
        <f>IF(ครูประเมินนักเรียน!B45="","",ครูประเมินนักเรียน!B45)</f>
        <v/>
      </c>
      <c r="D41" s="32" t="str">
        <f>IF(ครูประเมินนักเรียน!C45="","",ครูประเมินนักเรียน!C45)</f>
        <v/>
      </c>
      <c r="E41" s="190" t="str">
        <f>สมรรถนะ_1!H42</f>
        <v/>
      </c>
      <c r="F41" s="190" t="str">
        <f>สมรรถนะ_2!H42</f>
        <v/>
      </c>
      <c r="G41" s="190" t="str">
        <f>สมรรถนะ_3!H42</f>
        <v/>
      </c>
      <c r="H41" s="190" t="str">
        <f>สมรรถนะ_4!H42</f>
        <v/>
      </c>
      <c r="I41" s="190" t="str">
        <f>สมรรถนะ_5!H42</f>
        <v/>
      </c>
      <c r="J41" s="11" t="str">
        <f t="shared" si="4"/>
        <v/>
      </c>
      <c r="K41" s="6"/>
      <c r="L41" s="6"/>
      <c r="M41" s="6"/>
      <c r="N41" s="300" t="str">
        <f>สมรรถนะ_1!G42</f>
        <v/>
      </c>
      <c r="O41" s="300" t="str">
        <f>สมรรถนะ_2!G42</f>
        <v/>
      </c>
      <c r="P41" s="300" t="str">
        <f>สมรรถนะ_3!G42</f>
        <v/>
      </c>
      <c r="Q41" s="300" t="str">
        <f>สมรรถนะ_4!G42</f>
        <v/>
      </c>
      <c r="R41" s="300" t="str">
        <f>สมรรถนะ_5!G42</f>
        <v/>
      </c>
      <c r="S41" s="285" t="str">
        <f t="shared" si="5"/>
        <v/>
      </c>
      <c r="T41" s="286" t="str">
        <f t="shared" si="0"/>
        <v/>
      </c>
      <c r="U41" s="286" t="str">
        <f t="shared" si="1"/>
        <v/>
      </c>
      <c r="Y41" s="283" t="str">
        <f t="shared" si="6"/>
        <v/>
      </c>
      <c r="Z41" s="283" t="str">
        <f t="shared" si="7"/>
        <v/>
      </c>
      <c r="AA41" s="284" t="str">
        <f t="shared" si="2"/>
        <v/>
      </c>
      <c r="AB41" s="283" t="str">
        <f t="shared" si="3"/>
        <v/>
      </c>
    </row>
    <row r="42" spans="2:28" s="8" customFormat="1" ht="15" customHeight="1">
      <c r="B42" s="10">
        <v>37</v>
      </c>
      <c r="C42" s="31" t="str">
        <f>IF(ครูประเมินนักเรียน!B46="","",ครูประเมินนักเรียน!B46)</f>
        <v/>
      </c>
      <c r="D42" s="32" t="str">
        <f>IF(ครูประเมินนักเรียน!C46="","",ครูประเมินนักเรียน!C46)</f>
        <v/>
      </c>
      <c r="E42" s="190" t="str">
        <f>สมรรถนะ_1!H43</f>
        <v/>
      </c>
      <c r="F42" s="190" t="str">
        <f>สมรรถนะ_2!H43</f>
        <v/>
      </c>
      <c r="G42" s="190" t="str">
        <f>สมรรถนะ_3!H43</f>
        <v/>
      </c>
      <c r="H42" s="190" t="str">
        <f>สมรรถนะ_4!H43</f>
        <v/>
      </c>
      <c r="I42" s="190" t="str">
        <f>สมรรถนะ_5!H43</f>
        <v/>
      </c>
      <c r="J42" s="11" t="str">
        <f t="shared" si="4"/>
        <v/>
      </c>
      <c r="K42" s="6"/>
      <c r="L42" s="6"/>
      <c r="M42" s="6"/>
      <c r="N42" s="300" t="str">
        <f>สมรรถนะ_1!G43</f>
        <v/>
      </c>
      <c r="O42" s="300" t="str">
        <f>สมรรถนะ_2!G43</f>
        <v/>
      </c>
      <c r="P42" s="300" t="str">
        <f>สมรรถนะ_3!G43</f>
        <v/>
      </c>
      <c r="Q42" s="300" t="str">
        <f>สมรรถนะ_4!G43</f>
        <v/>
      </c>
      <c r="R42" s="300" t="str">
        <f>สมรรถนะ_5!G43</f>
        <v/>
      </c>
      <c r="S42" s="285" t="str">
        <f t="shared" si="5"/>
        <v/>
      </c>
      <c r="T42" s="286" t="str">
        <f t="shared" si="0"/>
        <v/>
      </c>
      <c r="U42" s="286" t="str">
        <f t="shared" si="1"/>
        <v/>
      </c>
      <c r="Y42" s="283" t="str">
        <f t="shared" si="6"/>
        <v/>
      </c>
      <c r="Z42" s="283" t="str">
        <f t="shared" si="7"/>
        <v/>
      </c>
      <c r="AA42" s="284" t="str">
        <f t="shared" si="2"/>
        <v/>
      </c>
      <c r="AB42" s="283" t="str">
        <f t="shared" si="3"/>
        <v/>
      </c>
    </row>
    <row r="43" spans="2:28" s="8" customFormat="1" ht="15" customHeight="1">
      <c r="B43" s="10">
        <v>38</v>
      </c>
      <c r="C43" s="31" t="str">
        <f>IF(ครูประเมินนักเรียน!B47="","",ครูประเมินนักเรียน!B47)</f>
        <v/>
      </c>
      <c r="D43" s="32" t="str">
        <f>IF(ครูประเมินนักเรียน!C47="","",ครูประเมินนักเรียน!C47)</f>
        <v/>
      </c>
      <c r="E43" s="190" t="str">
        <f>สมรรถนะ_1!H44</f>
        <v/>
      </c>
      <c r="F43" s="190" t="str">
        <f>สมรรถนะ_2!H44</f>
        <v/>
      </c>
      <c r="G43" s="190" t="str">
        <f>สมรรถนะ_3!H44</f>
        <v/>
      </c>
      <c r="H43" s="190" t="str">
        <f>สมรรถนะ_4!H44</f>
        <v/>
      </c>
      <c r="I43" s="190" t="str">
        <f>สมรรถนะ_5!H44</f>
        <v/>
      </c>
      <c r="J43" s="11" t="str">
        <f t="shared" si="4"/>
        <v/>
      </c>
      <c r="K43" s="6"/>
      <c r="L43" s="6"/>
      <c r="M43" s="6"/>
      <c r="N43" s="300" t="str">
        <f>สมรรถนะ_1!G44</f>
        <v/>
      </c>
      <c r="O43" s="300" t="str">
        <f>สมรรถนะ_2!G44</f>
        <v/>
      </c>
      <c r="P43" s="300" t="str">
        <f>สมรรถนะ_3!G44</f>
        <v/>
      </c>
      <c r="Q43" s="300" t="str">
        <f>สมรรถนะ_4!G44</f>
        <v/>
      </c>
      <c r="R43" s="300" t="str">
        <f>สมรรถนะ_5!G44</f>
        <v/>
      </c>
      <c r="S43" s="285" t="str">
        <f t="shared" si="5"/>
        <v/>
      </c>
      <c r="T43" s="286" t="str">
        <f t="shared" si="0"/>
        <v/>
      </c>
      <c r="U43" s="286" t="str">
        <f t="shared" si="1"/>
        <v/>
      </c>
      <c r="Y43" s="283" t="str">
        <f t="shared" si="6"/>
        <v/>
      </c>
      <c r="Z43" s="283" t="str">
        <f t="shared" si="7"/>
        <v/>
      </c>
      <c r="AA43" s="284" t="str">
        <f t="shared" si="2"/>
        <v/>
      </c>
      <c r="AB43" s="283" t="str">
        <f t="shared" si="3"/>
        <v/>
      </c>
    </row>
    <row r="44" spans="2:28" s="8" customFormat="1" ht="15" customHeight="1">
      <c r="B44" s="10">
        <v>39</v>
      </c>
      <c r="C44" s="31" t="str">
        <f>IF(ครูประเมินนักเรียน!B48="","",ครูประเมินนักเรียน!B48)</f>
        <v/>
      </c>
      <c r="D44" s="32" t="str">
        <f>IF(ครูประเมินนักเรียน!C48="","",ครูประเมินนักเรียน!C48)</f>
        <v/>
      </c>
      <c r="E44" s="190" t="str">
        <f>สมรรถนะ_1!H45</f>
        <v/>
      </c>
      <c r="F44" s="190" t="str">
        <f>สมรรถนะ_2!H45</f>
        <v/>
      </c>
      <c r="G44" s="190" t="str">
        <f>สมรรถนะ_3!H45</f>
        <v/>
      </c>
      <c r="H44" s="190" t="str">
        <f>สมรรถนะ_4!H45</f>
        <v/>
      </c>
      <c r="I44" s="190" t="str">
        <f>สมรรถนะ_5!H45</f>
        <v/>
      </c>
      <c r="J44" s="11" t="str">
        <f t="shared" si="4"/>
        <v/>
      </c>
      <c r="K44" s="6"/>
      <c r="L44" s="6"/>
      <c r="M44" s="6"/>
      <c r="N44" s="300" t="str">
        <f>สมรรถนะ_1!G45</f>
        <v/>
      </c>
      <c r="O44" s="300" t="str">
        <f>สมรรถนะ_2!G45</f>
        <v/>
      </c>
      <c r="P44" s="300" t="str">
        <f>สมรรถนะ_3!G45</f>
        <v/>
      </c>
      <c r="Q44" s="300" t="str">
        <f>สมรรถนะ_4!G45</f>
        <v/>
      </c>
      <c r="R44" s="300" t="str">
        <f>สมรรถนะ_5!G45</f>
        <v/>
      </c>
      <c r="S44" s="285" t="str">
        <f t="shared" si="5"/>
        <v/>
      </c>
      <c r="T44" s="286" t="str">
        <f t="shared" si="0"/>
        <v/>
      </c>
      <c r="U44" s="286" t="str">
        <f t="shared" si="1"/>
        <v/>
      </c>
      <c r="Y44" s="283" t="str">
        <f t="shared" si="6"/>
        <v/>
      </c>
      <c r="Z44" s="283" t="str">
        <f t="shared" si="7"/>
        <v/>
      </c>
      <c r="AA44" s="284" t="str">
        <f t="shared" si="2"/>
        <v/>
      </c>
      <c r="AB44" s="283" t="str">
        <f t="shared" si="3"/>
        <v/>
      </c>
    </row>
    <row r="45" spans="2:28" s="8" customFormat="1" ht="15" customHeight="1">
      <c r="B45" s="10">
        <v>40</v>
      </c>
      <c r="C45" s="31" t="str">
        <f>IF(ครูประเมินนักเรียน!B49="","",ครูประเมินนักเรียน!B49)</f>
        <v/>
      </c>
      <c r="D45" s="32" t="str">
        <f>IF(ครูประเมินนักเรียน!C49="","",ครูประเมินนักเรียน!C49)</f>
        <v/>
      </c>
      <c r="E45" s="190" t="str">
        <f>สมรรถนะ_1!H46</f>
        <v/>
      </c>
      <c r="F45" s="190" t="str">
        <f>สมรรถนะ_2!H46</f>
        <v/>
      </c>
      <c r="G45" s="190" t="str">
        <f>สมรรถนะ_3!H46</f>
        <v/>
      </c>
      <c r="H45" s="190" t="str">
        <f>สมรรถนะ_4!H46</f>
        <v/>
      </c>
      <c r="I45" s="190" t="str">
        <f>สมรรถนะ_5!H46</f>
        <v/>
      </c>
      <c r="J45" s="11" t="str">
        <f t="shared" si="4"/>
        <v/>
      </c>
      <c r="K45" s="6"/>
      <c r="L45" s="6"/>
      <c r="M45" s="6"/>
      <c r="N45" s="300" t="str">
        <f>สมรรถนะ_1!G46</f>
        <v/>
      </c>
      <c r="O45" s="300" t="str">
        <f>สมรรถนะ_2!G46</f>
        <v/>
      </c>
      <c r="P45" s="300" t="str">
        <f>สมรรถนะ_3!G46</f>
        <v/>
      </c>
      <c r="Q45" s="300" t="str">
        <f>สมรรถนะ_4!G46</f>
        <v/>
      </c>
      <c r="R45" s="300" t="str">
        <f>สมรรถนะ_5!G46</f>
        <v/>
      </c>
      <c r="S45" s="285" t="str">
        <f t="shared" si="5"/>
        <v/>
      </c>
      <c r="T45" s="286" t="str">
        <f t="shared" si="0"/>
        <v/>
      </c>
      <c r="U45" s="286" t="str">
        <f t="shared" si="1"/>
        <v/>
      </c>
      <c r="Y45" s="283" t="str">
        <f t="shared" si="6"/>
        <v/>
      </c>
      <c r="Z45" s="283" t="str">
        <f t="shared" si="7"/>
        <v/>
      </c>
      <c r="AA45" s="284" t="str">
        <f t="shared" si="2"/>
        <v/>
      </c>
      <c r="AB45" s="283" t="str">
        <f t="shared" si="3"/>
        <v/>
      </c>
    </row>
    <row r="46" spans="2:28" s="8" customFormat="1" ht="15" customHeight="1">
      <c r="B46" s="10">
        <v>41</v>
      </c>
      <c r="C46" s="31" t="str">
        <f>IF(ครูประเมินนักเรียน!B50="","",ครูประเมินนักเรียน!B50)</f>
        <v/>
      </c>
      <c r="D46" s="32" t="str">
        <f>IF(ครูประเมินนักเรียน!C50="","",ครูประเมินนักเรียน!C50)</f>
        <v/>
      </c>
      <c r="E46" s="190" t="str">
        <f>สมรรถนะ_1!H47</f>
        <v/>
      </c>
      <c r="F46" s="190" t="str">
        <f>สมรรถนะ_2!H47</f>
        <v/>
      </c>
      <c r="G46" s="190" t="str">
        <f>สมรรถนะ_3!H47</f>
        <v/>
      </c>
      <c r="H46" s="190" t="str">
        <f>สมรรถนะ_4!H47</f>
        <v/>
      </c>
      <c r="I46" s="190" t="str">
        <f>สมรรถนะ_5!H47</f>
        <v/>
      </c>
      <c r="J46" s="11" t="str">
        <f t="shared" si="4"/>
        <v/>
      </c>
      <c r="K46" s="6"/>
      <c r="L46" s="6"/>
      <c r="M46" s="6"/>
      <c r="N46" s="300" t="str">
        <f>สมรรถนะ_1!G47</f>
        <v/>
      </c>
      <c r="O46" s="300" t="str">
        <f>สมรรถนะ_2!G47</f>
        <v/>
      </c>
      <c r="P46" s="300" t="str">
        <f>สมรรถนะ_3!G47</f>
        <v/>
      </c>
      <c r="Q46" s="300" t="str">
        <f>สมรรถนะ_4!G47</f>
        <v/>
      </c>
      <c r="R46" s="300" t="str">
        <f>สมรรถนะ_5!G47</f>
        <v/>
      </c>
      <c r="S46" s="285" t="str">
        <f t="shared" si="5"/>
        <v/>
      </c>
      <c r="T46" s="286" t="str">
        <f t="shared" si="0"/>
        <v/>
      </c>
      <c r="U46" s="286" t="str">
        <f t="shared" si="1"/>
        <v/>
      </c>
      <c r="Y46" s="283" t="str">
        <f t="shared" si="6"/>
        <v/>
      </c>
      <c r="Z46" s="283" t="str">
        <f t="shared" si="7"/>
        <v/>
      </c>
      <c r="AA46" s="284" t="str">
        <f t="shared" si="2"/>
        <v/>
      </c>
      <c r="AB46" s="283" t="str">
        <f t="shared" si="3"/>
        <v/>
      </c>
    </row>
    <row r="47" spans="2:28" s="8" customFormat="1" ht="15" customHeight="1">
      <c r="B47" s="10">
        <v>42</v>
      </c>
      <c r="C47" s="31" t="str">
        <f>IF(ครูประเมินนักเรียน!B51="","",ครูประเมินนักเรียน!B51)</f>
        <v/>
      </c>
      <c r="D47" s="32" t="str">
        <f>IF(ครูประเมินนักเรียน!C51="","",ครูประเมินนักเรียน!C51)</f>
        <v/>
      </c>
      <c r="E47" s="190" t="str">
        <f>สมรรถนะ_1!H48</f>
        <v/>
      </c>
      <c r="F47" s="190" t="str">
        <f>สมรรถนะ_2!H48</f>
        <v/>
      </c>
      <c r="G47" s="190" t="str">
        <f>สมรรถนะ_3!H48</f>
        <v/>
      </c>
      <c r="H47" s="190" t="str">
        <f>สมรรถนะ_4!H48</f>
        <v/>
      </c>
      <c r="I47" s="190" t="str">
        <f>สมรรถนะ_5!H48</f>
        <v/>
      </c>
      <c r="J47" s="11" t="str">
        <f t="shared" si="4"/>
        <v/>
      </c>
      <c r="K47" s="6"/>
      <c r="L47" s="6"/>
      <c r="M47" s="6"/>
      <c r="N47" s="300" t="str">
        <f>สมรรถนะ_1!G48</f>
        <v/>
      </c>
      <c r="O47" s="300" t="str">
        <f>สมรรถนะ_2!G48</f>
        <v/>
      </c>
      <c r="P47" s="300" t="str">
        <f>สมรรถนะ_3!G48</f>
        <v/>
      </c>
      <c r="Q47" s="300" t="str">
        <f>สมรรถนะ_4!G48</f>
        <v/>
      </c>
      <c r="R47" s="300" t="str">
        <f>สมรรถนะ_5!G48</f>
        <v/>
      </c>
      <c r="S47" s="285" t="str">
        <f t="shared" si="5"/>
        <v/>
      </c>
      <c r="T47" s="286" t="str">
        <f t="shared" si="0"/>
        <v/>
      </c>
      <c r="U47" s="286" t="str">
        <f t="shared" si="1"/>
        <v/>
      </c>
      <c r="Y47" s="283" t="str">
        <f t="shared" si="6"/>
        <v/>
      </c>
      <c r="Z47" s="283" t="str">
        <f t="shared" si="7"/>
        <v/>
      </c>
      <c r="AA47" s="284" t="str">
        <f t="shared" si="2"/>
        <v/>
      </c>
      <c r="AB47" s="283" t="str">
        <f t="shared" si="3"/>
        <v/>
      </c>
    </row>
    <row r="48" spans="2:28" s="8" customFormat="1" ht="15" customHeight="1">
      <c r="B48" s="10">
        <v>43</v>
      </c>
      <c r="C48" s="31" t="str">
        <f>IF(ครูประเมินนักเรียน!B52="","",ครูประเมินนักเรียน!B52)</f>
        <v/>
      </c>
      <c r="D48" s="32" t="str">
        <f>IF(ครูประเมินนักเรียน!C52="","",ครูประเมินนักเรียน!C52)</f>
        <v/>
      </c>
      <c r="E48" s="190" t="str">
        <f>สมรรถนะ_1!H49</f>
        <v/>
      </c>
      <c r="F48" s="190" t="str">
        <f>สมรรถนะ_2!H49</f>
        <v/>
      </c>
      <c r="G48" s="190" t="str">
        <f>สมรรถนะ_3!H49</f>
        <v/>
      </c>
      <c r="H48" s="190" t="str">
        <f>สมรรถนะ_4!H49</f>
        <v/>
      </c>
      <c r="I48" s="190" t="str">
        <f>สมรรถนะ_5!H49</f>
        <v/>
      </c>
      <c r="J48" s="11" t="str">
        <f t="shared" si="4"/>
        <v/>
      </c>
      <c r="K48" s="6"/>
      <c r="L48" s="6"/>
      <c r="M48" s="6"/>
      <c r="N48" s="300" t="str">
        <f>สมรรถนะ_1!G49</f>
        <v/>
      </c>
      <c r="O48" s="300" t="str">
        <f>สมรรถนะ_2!G49</f>
        <v/>
      </c>
      <c r="P48" s="300" t="str">
        <f>สมรรถนะ_3!G49</f>
        <v/>
      </c>
      <c r="Q48" s="300" t="str">
        <f>สมรรถนะ_4!G49</f>
        <v/>
      </c>
      <c r="R48" s="300" t="str">
        <f>สมรรถนะ_5!G49</f>
        <v/>
      </c>
      <c r="S48" s="285" t="str">
        <f t="shared" si="5"/>
        <v/>
      </c>
      <c r="T48" s="286" t="str">
        <f t="shared" si="0"/>
        <v/>
      </c>
      <c r="U48" s="286" t="str">
        <f t="shared" si="1"/>
        <v/>
      </c>
      <c r="Y48" s="283" t="str">
        <f t="shared" si="6"/>
        <v/>
      </c>
      <c r="Z48" s="283" t="str">
        <f t="shared" si="7"/>
        <v/>
      </c>
      <c r="AA48" s="284" t="str">
        <f t="shared" si="2"/>
        <v/>
      </c>
      <c r="AB48" s="283" t="str">
        <f t="shared" si="3"/>
        <v/>
      </c>
    </row>
    <row r="49" spans="2:28" s="8" customFormat="1" ht="15" customHeight="1">
      <c r="B49" s="10">
        <v>44</v>
      </c>
      <c r="C49" s="31" t="str">
        <f>IF(ครูประเมินนักเรียน!B53="","",ครูประเมินนักเรียน!B53)</f>
        <v/>
      </c>
      <c r="D49" s="32" t="str">
        <f>IF(ครูประเมินนักเรียน!C53="","",ครูประเมินนักเรียน!C53)</f>
        <v/>
      </c>
      <c r="E49" s="190" t="str">
        <f>สมรรถนะ_1!H50</f>
        <v/>
      </c>
      <c r="F49" s="190" t="str">
        <f>สมรรถนะ_2!H50</f>
        <v/>
      </c>
      <c r="G49" s="190" t="str">
        <f>สมรรถนะ_3!H50</f>
        <v/>
      </c>
      <c r="H49" s="190" t="str">
        <f>สมรรถนะ_4!H50</f>
        <v/>
      </c>
      <c r="I49" s="190" t="str">
        <f>สมรรถนะ_5!H50</f>
        <v/>
      </c>
      <c r="J49" s="11" t="str">
        <f t="shared" si="4"/>
        <v/>
      </c>
      <c r="K49" s="6"/>
      <c r="L49" s="6"/>
      <c r="M49" s="6"/>
      <c r="N49" s="300" t="str">
        <f>สมรรถนะ_1!G50</f>
        <v/>
      </c>
      <c r="O49" s="300" t="str">
        <f>สมรรถนะ_2!G50</f>
        <v/>
      </c>
      <c r="P49" s="300" t="str">
        <f>สมรรถนะ_3!G50</f>
        <v/>
      </c>
      <c r="Q49" s="300" t="str">
        <f>สมรรถนะ_4!G50</f>
        <v/>
      </c>
      <c r="R49" s="300" t="str">
        <f>สมรรถนะ_5!G50</f>
        <v/>
      </c>
      <c r="S49" s="285" t="str">
        <f t="shared" si="5"/>
        <v/>
      </c>
      <c r="T49" s="286" t="str">
        <f t="shared" si="0"/>
        <v/>
      </c>
      <c r="U49" s="286" t="str">
        <f t="shared" si="1"/>
        <v/>
      </c>
      <c r="Y49" s="283" t="str">
        <f t="shared" si="6"/>
        <v/>
      </c>
      <c r="Z49" s="283" t="str">
        <f t="shared" si="7"/>
        <v/>
      </c>
      <c r="AA49" s="284" t="str">
        <f t="shared" si="2"/>
        <v/>
      </c>
      <c r="AB49" s="283" t="str">
        <f t="shared" si="3"/>
        <v/>
      </c>
    </row>
    <row r="50" spans="2:28" s="8" customFormat="1" ht="15" customHeight="1">
      <c r="B50" s="10">
        <v>45</v>
      </c>
      <c r="C50" s="31" t="str">
        <f>IF(ครูประเมินนักเรียน!B54="","",ครูประเมินนักเรียน!B54)</f>
        <v/>
      </c>
      <c r="D50" s="32" t="str">
        <f>IF(ครูประเมินนักเรียน!C54="","",ครูประเมินนักเรียน!C54)</f>
        <v/>
      </c>
      <c r="E50" s="190" t="str">
        <f>สมรรถนะ_1!H51</f>
        <v/>
      </c>
      <c r="F50" s="190" t="str">
        <f>สมรรถนะ_2!H51</f>
        <v/>
      </c>
      <c r="G50" s="190" t="str">
        <f>สมรรถนะ_3!H51</f>
        <v/>
      </c>
      <c r="H50" s="190" t="str">
        <f>สมรรถนะ_4!H51</f>
        <v/>
      </c>
      <c r="I50" s="190" t="str">
        <f>สมรรถนะ_5!H51</f>
        <v/>
      </c>
      <c r="J50" s="11" t="str">
        <f t="shared" si="4"/>
        <v/>
      </c>
      <c r="K50" s="6"/>
      <c r="L50" s="6"/>
      <c r="M50" s="6"/>
      <c r="N50" s="300" t="str">
        <f>สมรรถนะ_1!G51</f>
        <v/>
      </c>
      <c r="O50" s="300" t="str">
        <f>สมรรถนะ_2!G51</f>
        <v/>
      </c>
      <c r="P50" s="300" t="str">
        <f>สมรรถนะ_3!G51</f>
        <v/>
      </c>
      <c r="Q50" s="300" t="str">
        <f>สมรรถนะ_4!G51</f>
        <v/>
      </c>
      <c r="R50" s="300" t="str">
        <f>สมรรถนะ_5!G51</f>
        <v/>
      </c>
      <c r="S50" s="285" t="str">
        <f t="shared" si="5"/>
        <v/>
      </c>
      <c r="T50" s="286" t="str">
        <f t="shared" si="0"/>
        <v/>
      </c>
      <c r="U50" s="286" t="str">
        <f t="shared" si="1"/>
        <v/>
      </c>
      <c r="Y50" s="283" t="str">
        <f t="shared" si="6"/>
        <v/>
      </c>
      <c r="Z50" s="283" t="str">
        <f t="shared" si="7"/>
        <v/>
      </c>
      <c r="AA50" s="284" t="str">
        <f t="shared" si="2"/>
        <v/>
      </c>
      <c r="AB50" s="283" t="str">
        <f t="shared" si="3"/>
        <v/>
      </c>
    </row>
    <row r="51" spans="2:28" ht="20.100000000000001" customHeight="1">
      <c r="B51" s="9"/>
      <c r="C51" s="9"/>
      <c r="D51" s="9"/>
      <c r="E51" s="9"/>
      <c r="F51" s="40" t="s">
        <v>4</v>
      </c>
      <c r="G51" s="9"/>
      <c r="H51" s="9"/>
      <c r="I51" s="9" t="str">
        <f>บันทึกข้อความ!F34</f>
        <v>ครูประจำชั้น</v>
      </c>
      <c r="J51" s="41"/>
    </row>
    <row r="52" spans="2:28" ht="15.75" customHeight="1">
      <c r="B52" s="9"/>
      <c r="C52" s="9"/>
      <c r="D52" s="9"/>
      <c r="E52" s="9"/>
      <c r="F52" s="517" t="str">
        <f>"("&amp;บันทึกข้อความ!Q12&amp;")"</f>
        <v>(นางสาวขนิษฐา พริ้งกระโทก/นายนวธนา ศิลาน้ำเงิน)</v>
      </c>
      <c r="G52" s="517"/>
      <c r="H52" s="517"/>
      <c r="I52" s="517"/>
      <c r="J52" s="9"/>
    </row>
    <row r="53" spans="2:28" ht="15.75" customHeight="1">
      <c r="B53" s="9"/>
      <c r="C53" s="9"/>
      <c r="D53" s="9"/>
      <c r="E53" s="9"/>
      <c r="F53" s="9" t="s">
        <v>14</v>
      </c>
      <c r="G53" s="34" t="str">
        <f>บันทึกข้อความ!Q13&amp;" "&amp;บันทึกข้อความ!Q6</f>
        <v>ครูชำนาญการพิเศษ/ครูชาญการ โรงเรียนบ้านกุดโบสถ์</v>
      </c>
      <c r="H53" s="34"/>
      <c r="I53" s="34"/>
      <c r="J53" s="9"/>
    </row>
    <row r="54" spans="2:28">
      <c r="B54" s="9"/>
      <c r="C54" s="9"/>
      <c r="D54" s="9"/>
      <c r="E54" s="9"/>
      <c r="F54" s="9"/>
      <c r="G54" s="9"/>
      <c r="H54" s="9"/>
      <c r="I54" s="9"/>
      <c r="J54" s="9"/>
    </row>
    <row r="55" spans="2:28">
      <c r="B55" s="9"/>
      <c r="C55" s="9"/>
      <c r="D55" s="9"/>
      <c r="E55" s="9"/>
      <c r="F55" s="9"/>
      <c r="G55" s="9"/>
      <c r="H55" s="9"/>
      <c r="I55" s="9"/>
      <c r="J55" s="9"/>
    </row>
    <row r="56" spans="2:28">
      <c r="B56" s="9"/>
      <c r="C56" s="9"/>
      <c r="D56" s="9"/>
      <c r="E56" s="9"/>
      <c r="F56" s="9"/>
      <c r="G56" s="9"/>
      <c r="H56" s="9"/>
      <c r="I56" s="9"/>
      <c r="J56" s="9"/>
    </row>
  </sheetData>
  <sheetProtection password="CF03" sheet="1" objects="1" scenarios="1"/>
  <mergeCells count="15">
    <mergeCell ref="U4:U5"/>
    <mergeCell ref="F52:I52"/>
    <mergeCell ref="N1:Q1"/>
    <mergeCell ref="S1:T1"/>
    <mergeCell ref="B1:J1"/>
    <mergeCell ref="D4:D5"/>
    <mergeCell ref="C4:C5"/>
    <mergeCell ref="B4:B5"/>
    <mergeCell ref="E4:I4"/>
    <mergeCell ref="J4:J5"/>
    <mergeCell ref="D2:I2"/>
    <mergeCell ref="B3:J3"/>
    <mergeCell ref="N4:R4"/>
    <mergeCell ref="S4:S5"/>
    <mergeCell ref="T4:T5"/>
  </mergeCells>
  <dataValidations count="1">
    <dataValidation type="list" allowBlank="1" showInputMessage="1" showErrorMessage="1" sqref="S1:T1">
      <formula1>typecomp</formula1>
    </dataValidation>
  </dataValidations>
  <pageMargins left="0.70866141732283472" right="0.31496062992125984" top="0.35433070866141736" bottom="0.15748031496062992" header="0.11811023622047245" footer="0.11811023622047245"/>
  <pageSetup paperSize="9" scale="90" orientation="portrait" blackAndWhite="1" horizontalDpi="4294967293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>
  <dimension ref="A1:B13"/>
  <sheetViews>
    <sheetView workbookViewId="0">
      <selection activeCell="A17" sqref="A17"/>
    </sheetView>
  </sheetViews>
  <sheetFormatPr defaultRowHeight="15"/>
  <cols>
    <col min="1" max="1" width="20.5703125" customWidth="1"/>
  </cols>
  <sheetData>
    <row r="1" spans="1:2">
      <c r="B1" s="37"/>
    </row>
    <row r="2" spans="1:2">
      <c r="A2" t="s">
        <v>37</v>
      </c>
      <c r="B2" s="37">
        <v>2553</v>
      </c>
    </row>
    <row r="3" spans="1:2">
      <c r="A3" t="s">
        <v>38</v>
      </c>
      <c r="B3" s="37">
        <v>2554</v>
      </c>
    </row>
    <row r="4" spans="1:2">
      <c r="A4" t="s">
        <v>39</v>
      </c>
      <c r="B4" s="37">
        <v>2555</v>
      </c>
    </row>
    <row r="5" spans="1:2">
      <c r="A5" t="s">
        <v>40</v>
      </c>
      <c r="B5" s="37">
        <v>2556</v>
      </c>
    </row>
    <row r="6" spans="1:2">
      <c r="A6" t="s">
        <v>41</v>
      </c>
      <c r="B6" s="37">
        <v>2557</v>
      </c>
    </row>
    <row r="7" spans="1:2">
      <c r="A7" t="s">
        <v>42</v>
      </c>
      <c r="B7" s="37">
        <v>2558</v>
      </c>
    </row>
    <row r="8" spans="1:2">
      <c r="A8" t="s">
        <v>43</v>
      </c>
      <c r="B8" s="37">
        <v>2559</v>
      </c>
    </row>
    <row r="9" spans="1:2">
      <c r="A9" t="s">
        <v>44</v>
      </c>
      <c r="B9" s="37">
        <v>2560</v>
      </c>
    </row>
    <row r="10" spans="1:2">
      <c r="A10" t="s">
        <v>45</v>
      </c>
      <c r="B10" s="37">
        <v>2561</v>
      </c>
    </row>
    <row r="11" spans="1:2">
      <c r="B11" s="37">
        <v>2562</v>
      </c>
    </row>
    <row r="12" spans="1:2">
      <c r="A12" t="s">
        <v>279</v>
      </c>
      <c r="B12" s="37">
        <v>2563</v>
      </c>
    </row>
    <row r="13" spans="1:2">
      <c r="B13" s="37">
        <v>2564</v>
      </c>
    </row>
  </sheetData>
  <sheetProtection password="CF03" sheet="1" objects="1" scenarios="1"/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B2:G123"/>
  <sheetViews>
    <sheetView showRowColHeaders="0" workbookViewId="0">
      <selection activeCell="B6" sqref="B6:G6"/>
    </sheetView>
  </sheetViews>
  <sheetFormatPr defaultColWidth="9" defaultRowHeight="15"/>
  <cols>
    <col min="1" max="1" width="9" style="43"/>
    <col min="2" max="2" width="52.7109375" style="43" customWidth="1"/>
    <col min="3" max="6" width="6.28515625" style="43" customWidth="1"/>
    <col min="7" max="7" width="10.85546875" style="43" customWidth="1"/>
    <col min="8" max="16384" width="9" style="43"/>
  </cols>
  <sheetData>
    <row r="2" spans="2:7">
      <c r="B2" s="45"/>
      <c r="C2" s="45"/>
      <c r="D2" s="45"/>
      <c r="E2" s="45"/>
      <c r="F2" s="45"/>
      <c r="G2" s="45"/>
    </row>
    <row r="3" spans="2:7">
      <c r="B3" s="45"/>
      <c r="C3" s="45"/>
      <c r="D3" s="45"/>
      <c r="E3" s="45"/>
      <c r="F3" s="45"/>
      <c r="G3" s="45"/>
    </row>
    <row r="4" spans="2:7" ht="24" customHeight="1">
      <c r="B4" s="535" t="str">
        <f>บันทึกข้อความ!Q6&amp;"  "&amp;บันทึกข้อความ!Q7</f>
        <v>โรงเรียนบ้านกุดโบสถ์  สำนักงานเขตพื้นที่การศึกษาประถมศึกษานครราชสีมา เขต3</v>
      </c>
      <c r="C4" s="535"/>
      <c r="D4" s="535"/>
      <c r="E4" s="535"/>
      <c r="F4" s="535"/>
      <c r="G4" s="535"/>
    </row>
    <row r="5" spans="2:7" ht="18" customHeight="1">
      <c r="B5" s="535" t="str">
        <f>บันทึกข้อความ!Q10&amp;"  ปีการศึกษา "&amp;บันทึกข้อความ!Q11</f>
        <v>ชั้นมัธยมศึกษาปีที่ 2  ปีการศึกษา 2558</v>
      </c>
      <c r="C5" s="535"/>
      <c r="D5" s="535"/>
      <c r="E5" s="535"/>
      <c r="F5" s="535"/>
      <c r="G5" s="535"/>
    </row>
    <row r="6" spans="2:7" s="44" customFormat="1" ht="27" customHeight="1">
      <c r="B6" s="535" t="s">
        <v>102</v>
      </c>
      <c r="C6" s="535"/>
      <c r="D6" s="535"/>
      <c r="E6" s="535"/>
      <c r="F6" s="535"/>
      <c r="G6" s="535"/>
    </row>
    <row r="7" spans="2:7" ht="27.75" customHeight="1">
      <c r="B7" s="98" t="s">
        <v>146</v>
      </c>
      <c r="C7" s="45"/>
      <c r="D7" s="45"/>
      <c r="E7" s="45"/>
      <c r="F7" s="45"/>
      <c r="G7" s="45"/>
    </row>
    <row r="8" spans="2:7" ht="19.5" customHeight="1">
      <c r="B8" s="532" t="s">
        <v>114</v>
      </c>
      <c r="C8" s="529" t="s">
        <v>2</v>
      </c>
      <c r="D8" s="530"/>
      <c r="E8" s="530"/>
      <c r="F8" s="530"/>
      <c r="G8" s="531"/>
    </row>
    <row r="9" spans="2:7" ht="18.75" customHeight="1">
      <c r="B9" s="532"/>
      <c r="C9" s="199" t="s">
        <v>51</v>
      </c>
      <c r="D9" s="199" t="s">
        <v>52</v>
      </c>
      <c r="E9" s="199" t="s">
        <v>53</v>
      </c>
      <c r="F9" s="199" t="s">
        <v>54</v>
      </c>
      <c r="G9" s="533" t="s">
        <v>55</v>
      </c>
    </row>
    <row r="10" spans="2:7" ht="20.25" customHeight="1">
      <c r="B10" s="532"/>
      <c r="C10" s="104" t="s">
        <v>88</v>
      </c>
      <c r="D10" s="104" t="s">
        <v>89</v>
      </c>
      <c r="E10" s="104" t="s">
        <v>90</v>
      </c>
      <c r="F10" s="104">
        <v>0</v>
      </c>
      <c r="G10" s="534"/>
    </row>
    <row r="11" spans="2:7" ht="20.25" customHeight="1">
      <c r="B11" s="103" t="s">
        <v>115</v>
      </c>
      <c r="C11" s="105"/>
      <c r="D11" s="105"/>
      <c r="E11" s="105"/>
      <c r="F11" s="105"/>
      <c r="G11" s="102"/>
    </row>
    <row r="12" spans="2:7" ht="19.5" customHeight="1">
      <c r="B12" s="127" t="s">
        <v>124</v>
      </c>
      <c r="C12" s="128"/>
      <c r="D12" s="128"/>
      <c r="E12" s="128"/>
      <c r="F12" s="128"/>
      <c r="G12" s="54"/>
    </row>
    <row r="13" spans="2:7" ht="19.5" customHeight="1">
      <c r="B13" s="127" t="s">
        <v>125</v>
      </c>
      <c r="C13" s="128"/>
      <c r="D13" s="128"/>
      <c r="E13" s="128"/>
      <c r="F13" s="128"/>
      <c r="G13" s="54"/>
    </row>
    <row r="14" spans="2:7" ht="19.5" customHeight="1">
      <c r="B14" s="55" t="s">
        <v>118</v>
      </c>
      <c r="C14" s="56"/>
      <c r="D14" s="56"/>
      <c r="E14" s="56"/>
      <c r="F14" s="56"/>
      <c r="G14" s="54"/>
    </row>
    <row r="15" spans="2:7" ht="19.5" customHeight="1">
      <c r="B15" s="52" t="s">
        <v>126</v>
      </c>
      <c r="C15" s="53"/>
      <c r="D15" s="53"/>
      <c r="E15" s="53"/>
      <c r="F15" s="53"/>
      <c r="G15" s="54"/>
    </row>
    <row r="16" spans="2:7" ht="19.5" customHeight="1">
      <c r="B16" s="55" t="s">
        <v>128</v>
      </c>
      <c r="C16" s="56"/>
      <c r="D16" s="56"/>
      <c r="E16" s="56"/>
      <c r="F16" s="56"/>
      <c r="G16" s="54"/>
    </row>
    <row r="17" spans="2:7" ht="19.5" customHeight="1">
      <c r="B17" s="57" t="s">
        <v>119</v>
      </c>
      <c r="C17" s="58"/>
      <c r="D17" s="58"/>
      <c r="E17" s="58"/>
      <c r="F17" s="58"/>
      <c r="G17" s="54"/>
    </row>
    <row r="18" spans="2:7" ht="19.5" customHeight="1">
      <c r="B18" s="52" t="s">
        <v>127</v>
      </c>
      <c r="C18" s="53"/>
      <c r="D18" s="53"/>
      <c r="E18" s="53"/>
      <c r="F18" s="53"/>
      <c r="G18" s="54"/>
    </row>
    <row r="19" spans="2:7" ht="19.5" customHeight="1">
      <c r="B19" s="120" t="s">
        <v>128</v>
      </c>
      <c r="C19" s="121"/>
      <c r="D19" s="121"/>
      <c r="E19" s="121"/>
      <c r="F19" s="121"/>
      <c r="G19" s="54"/>
    </row>
    <row r="20" spans="2:7" ht="19.5" customHeight="1">
      <c r="B20" s="114" t="s">
        <v>116</v>
      </c>
      <c r="C20" s="108"/>
      <c r="D20" s="108"/>
      <c r="E20" s="108"/>
      <c r="F20" s="108"/>
      <c r="G20" s="51"/>
    </row>
    <row r="21" spans="2:7" ht="19.5" customHeight="1">
      <c r="B21" s="115" t="s">
        <v>129</v>
      </c>
      <c r="C21" s="116"/>
      <c r="D21" s="116"/>
      <c r="E21" s="116"/>
      <c r="F21" s="116"/>
      <c r="G21" s="67"/>
    </row>
    <row r="22" spans="2:7" ht="19.5" customHeight="1">
      <c r="B22" s="106" t="s">
        <v>131</v>
      </c>
      <c r="C22" s="107"/>
      <c r="D22" s="107"/>
      <c r="E22" s="107"/>
      <c r="F22" s="107"/>
      <c r="G22" s="67"/>
    </row>
    <row r="23" spans="2:7" ht="19.5" customHeight="1">
      <c r="B23" s="129" t="s">
        <v>130</v>
      </c>
      <c r="C23" s="130"/>
      <c r="D23" s="130"/>
      <c r="E23" s="130"/>
      <c r="F23" s="130"/>
      <c r="G23" s="67"/>
    </row>
    <row r="24" spans="2:7" ht="19.5" customHeight="1">
      <c r="B24" s="131" t="s">
        <v>131</v>
      </c>
      <c r="C24" s="132"/>
      <c r="D24" s="132"/>
      <c r="E24" s="132"/>
      <c r="F24" s="132"/>
      <c r="G24" s="111"/>
    </row>
    <row r="25" spans="2:7" ht="19.5" customHeight="1">
      <c r="B25" s="109" t="s">
        <v>117</v>
      </c>
      <c r="C25" s="122"/>
      <c r="D25" s="122"/>
      <c r="E25" s="122"/>
      <c r="F25" s="122"/>
      <c r="G25" s="67"/>
    </row>
    <row r="26" spans="2:7" ht="19.5" customHeight="1">
      <c r="B26" s="106" t="s">
        <v>120</v>
      </c>
      <c r="C26" s="107"/>
      <c r="D26" s="107"/>
      <c r="E26" s="107"/>
      <c r="F26" s="107"/>
      <c r="G26" s="67"/>
    </row>
    <row r="27" spans="2:7" ht="19.5" customHeight="1">
      <c r="B27" s="68" t="s">
        <v>121</v>
      </c>
      <c r="C27" s="69"/>
      <c r="D27" s="69"/>
      <c r="E27" s="69"/>
      <c r="F27" s="69"/>
      <c r="G27" s="70"/>
    </row>
    <row r="28" spans="2:7" ht="19.5" customHeight="1">
      <c r="B28" s="112" t="s">
        <v>122</v>
      </c>
      <c r="C28" s="125"/>
      <c r="D28" s="125"/>
      <c r="E28" s="125"/>
      <c r="F28" s="126"/>
      <c r="G28" s="119"/>
    </row>
    <row r="29" spans="2:7" ht="19.5" customHeight="1">
      <c r="B29" s="117" t="s">
        <v>132</v>
      </c>
      <c r="C29" s="118"/>
      <c r="D29" s="118"/>
      <c r="E29" s="118"/>
      <c r="F29" s="123"/>
      <c r="G29" s="77"/>
    </row>
    <row r="30" spans="2:7" ht="19.5" customHeight="1">
      <c r="B30" s="120" t="s">
        <v>133</v>
      </c>
      <c r="C30" s="121"/>
      <c r="D30" s="121"/>
      <c r="E30" s="121"/>
      <c r="F30" s="124"/>
      <c r="G30" s="113"/>
    </row>
    <row r="31" spans="2:7" ht="18.75" customHeight="1">
      <c r="B31" s="141" t="s">
        <v>123</v>
      </c>
      <c r="C31" s="108"/>
      <c r="D31" s="108"/>
      <c r="E31" s="108"/>
      <c r="F31" s="136"/>
      <c r="G31" s="193"/>
    </row>
    <row r="32" spans="2:7" ht="18.75" customHeight="1">
      <c r="B32" s="110" t="s">
        <v>134</v>
      </c>
      <c r="C32" s="128"/>
      <c r="D32" s="128"/>
      <c r="E32" s="128"/>
      <c r="F32" s="137"/>
      <c r="G32" s="194"/>
    </row>
    <row r="33" spans="2:7" ht="18.75" customHeight="1">
      <c r="B33" s="117" t="s">
        <v>135</v>
      </c>
      <c r="C33" s="118"/>
      <c r="D33" s="118"/>
      <c r="E33" s="118"/>
      <c r="F33" s="123"/>
      <c r="G33" s="194"/>
    </row>
    <row r="34" spans="2:7" ht="18.75" customHeight="1">
      <c r="B34" s="55" t="s">
        <v>136</v>
      </c>
      <c r="C34" s="56"/>
      <c r="D34" s="56"/>
      <c r="E34" s="56"/>
      <c r="F34" s="79"/>
      <c r="G34" s="195"/>
    </row>
    <row r="35" spans="2:7" ht="18.75" customHeight="1">
      <c r="B35" s="90" t="s">
        <v>137</v>
      </c>
      <c r="C35" s="58"/>
      <c r="D35" s="58"/>
      <c r="E35" s="58"/>
      <c r="F35" s="58"/>
      <c r="G35" s="134"/>
    </row>
    <row r="36" spans="2:7" ht="18.75" customHeight="1">
      <c r="B36" s="52" t="s">
        <v>138</v>
      </c>
      <c r="C36" s="53"/>
      <c r="D36" s="53"/>
      <c r="E36" s="53"/>
      <c r="F36" s="53"/>
      <c r="G36" s="85"/>
    </row>
    <row r="37" spans="2:7" ht="18.75" customHeight="1">
      <c r="B37" s="120" t="s">
        <v>139</v>
      </c>
      <c r="C37" s="121"/>
      <c r="D37" s="121"/>
      <c r="E37" s="121"/>
      <c r="F37" s="121"/>
      <c r="G37" s="135"/>
    </row>
    <row r="38" spans="2:7" ht="18.75" customHeight="1">
      <c r="B38" s="109" t="s">
        <v>140</v>
      </c>
      <c r="C38" s="108"/>
      <c r="D38" s="108"/>
      <c r="E38" s="108"/>
      <c r="F38" s="108"/>
      <c r="G38" s="138"/>
    </row>
    <row r="39" spans="2:7" ht="18.75" customHeight="1">
      <c r="B39" s="117" t="s">
        <v>141</v>
      </c>
      <c r="C39" s="118"/>
      <c r="D39" s="118"/>
      <c r="E39" s="118"/>
      <c r="F39" s="118"/>
      <c r="G39" s="85"/>
    </row>
    <row r="40" spans="2:7" ht="18.75" customHeight="1">
      <c r="B40" s="55" t="s">
        <v>142</v>
      </c>
      <c r="C40" s="56"/>
      <c r="D40" s="56"/>
      <c r="E40" s="56"/>
      <c r="F40" s="56"/>
      <c r="G40" s="87"/>
    </row>
    <row r="41" spans="2:7" ht="24" customHeight="1">
      <c r="B41" s="117" t="s">
        <v>143</v>
      </c>
      <c r="C41" s="118"/>
      <c r="D41" s="118"/>
      <c r="E41" s="118"/>
      <c r="F41" s="123"/>
      <c r="G41" s="67"/>
    </row>
    <row r="42" spans="2:7" ht="18.75" customHeight="1">
      <c r="B42" s="55" t="s">
        <v>142</v>
      </c>
      <c r="C42" s="56"/>
      <c r="D42" s="56"/>
      <c r="E42" s="56"/>
      <c r="F42" s="79"/>
      <c r="G42" s="67"/>
    </row>
    <row r="43" spans="2:7" ht="18.75" customHeight="1">
      <c r="B43" s="52" t="s">
        <v>144</v>
      </c>
      <c r="C43" s="53"/>
      <c r="D43" s="53"/>
      <c r="E43" s="53"/>
      <c r="F43" s="78"/>
      <c r="G43" s="67"/>
    </row>
    <row r="44" spans="2:7" ht="18.75" customHeight="1">
      <c r="B44" s="120" t="s">
        <v>142</v>
      </c>
      <c r="C44" s="121"/>
      <c r="D44" s="121"/>
      <c r="E44" s="121"/>
      <c r="F44" s="124"/>
      <c r="G44" s="111"/>
    </row>
    <row r="45" spans="2:7" ht="18.75" customHeight="1">
      <c r="B45" s="103" t="s">
        <v>145</v>
      </c>
      <c r="C45" s="108"/>
      <c r="D45" s="108"/>
      <c r="E45" s="108"/>
      <c r="F45" s="136"/>
      <c r="G45" s="67"/>
    </row>
    <row r="46" spans="2:7" ht="18.75" customHeight="1">
      <c r="B46" s="110" t="s">
        <v>165</v>
      </c>
      <c r="C46" s="128"/>
      <c r="D46" s="128"/>
      <c r="E46" s="128"/>
      <c r="F46" s="137"/>
      <c r="G46" s="67"/>
    </row>
    <row r="47" spans="2:7" ht="18.75" customHeight="1">
      <c r="B47" s="110" t="s">
        <v>166</v>
      </c>
      <c r="C47" s="128"/>
      <c r="D47" s="128"/>
      <c r="E47" s="128"/>
      <c r="F47" s="137"/>
      <c r="G47" s="67"/>
    </row>
    <row r="48" spans="2:7" ht="18.75" customHeight="1">
      <c r="B48" s="117" t="s">
        <v>147</v>
      </c>
      <c r="C48" s="128"/>
      <c r="D48" s="128"/>
      <c r="E48" s="128"/>
      <c r="F48" s="137"/>
      <c r="G48" s="67"/>
    </row>
    <row r="49" spans="2:7" ht="18.75" customHeight="1">
      <c r="B49" s="117" t="s">
        <v>148</v>
      </c>
      <c r="C49" s="118"/>
      <c r="D49" s="118"/>
      <c r="E49" s="118"/>
      <c r="F49" s="214"/>
      <c r="G49" s="67"/>
    </row>
    <row r="50" spans="2:7" ht="18.75" customHeight="1">
      <c r="B50" s="52" t="s">
        <v>149</v>
      </c>
      <c r="C50" s="53"/>
      <c r="D50" s="53"/>
      <c r="E50" s="53"/>
      <c r="F50" s="133"/>
      <c r="G50" s="67"/>
    </row>
    <row r="51" spans="2:7" ht="18.75" customHeight="1">
      <c r="B51" s="52" t="s">
        <v>150</v>
      </c>
      <c r="C51" s="53"/>
      <c r="D51" s="53"/>
      <c r="E51" s="53"/>
      <c r="F51" s="133"/>
      <c r="G51" s="67"/>
    </row>
    <row r="52" spans="2:7" ht="18.75" customHeight="1">
      <c r="B52" s="52" t="s">
        <v>151</v>
      </c>
      <c r="C52" s="139"/>
      <c r="D52" s="139"/>
      <c r="E52" s="139"/>
      <c r="F52" s="140"/>
      <c r="G52" s="67"/>
    </row>
    <row r="53" spans="2:7" ht="18.75" customHeight="1">
      <c r="B53" s="55" t="s">
        <v>152</v>
      </c>
      <c r="C53" s="56"/>
      <c r="D53" s="56"/>
      <c r="E53" s="56"/>
      <c r="F53" s="79"/>
      <c r="G53" s="67"/>
    </row>
    <row r="54" spans="2:7" ht="18.75" customHeight="1">
      <c r="B54" s="52" t="s">
        <v>153</v>
      </c>
      <c r="C54" s="53"/>
      <c r="D54" s="53"/>
      <c r="E54" s="53"/>
      <c r="F54" s="133"/>
      <c r="G54" s="67"/>
    </row>
    <row r="55" spans="2:7" ht="18.75" customHeight="1">
      <c r="B55" s="52" t="s">
        <v>154</v>
      </c>
      <c r="C55" s="53"/>
      <c r="D55" s="53"/>
      <c r="E55" s="53"/>
      <c r="F55" s="133"/>
      <c r="G55" s="67"/>
    </row>
    <row r="56" spans="2:7" ht="18.75" customHeight="1">
      <c r="B56" s="52" t="s">
        <v>155</v>
      </c>
      <c r="C56" s="53"/>
      <c r="D56" s="53"/>
      <c r="E56" s="53"/>
      <c r="F56" s="133"/>
      <c r="G56" s="67"/>
    </row>
    <row r="57" spans="2:7" ht="18.75" customHeight="1">
      <c r="B57" s="52" t="s">
        <v>156</v>
      </c>
      <c r="C57" s="53"/>
      <c r="D57" s="53"/>
      <c r="E57" s="53"/>
      <c r="F57" s="133"/>
      <c r="G57" s="67"/>
    </row>
    <row r="58" spans="2:7" ht="18.75" customHeight="1">
      <c r="B58" s="52" t="s">
        <v>157</v>
      </c>
      <c r="C58" s="53"/>
      <c r="D58" s="53"/>
      <c r="E58" s="53"/>
      <c r="F58" s="133"/>
      <c r="G58" s="67"/>
    </row>
    <row r="59" spans="2:7" ht="18.75" customHeight="1">
      <c r="B59" s="52" t="s">
        <v>158</v>
      </c>
      <c r="C59" s="139"/>
      <c r="D59" s="139"/>
      <c r="E59" s="139"/>
      <c r="F59" s="140"/>
      <c r="G59" s="67"/>
    </row>
    <row r="60" spans="2:7" ht="18.75" customHeight="1">
      <c r="B60" s="55" t="s">
        <v>159</v>
      </c>
      <c r="C60" s="56"/>
      <c r="D60" s="56"/>
      <c r="E60" s="56"/>
      <c r="F60" s="79"/>
      <c r="G60" s="67"/>
    </row>
    <row r="61" spans="2:7" ht="18.75" customHeight="1">
      <c r="B61" s="52" t="s">
        <v>160</v>
      </c>
      <c r="C61" s="53"/>
      <c r="D61" s="53"/>
      <c r="E61" s="53"/>
      <c r="F61" s="133"/>
      <c r="G61" s="67"/>
    </row>
    <row r="62" spans="2:7" ht="18.75" customHeight="1">
      <c r="B62" s="52" t="s">
        <v>161</v>
      </c>
      <c r="C62" s="53"/>
      <c r="D62" s="53"/>
      <c r="E62" s="53"/>
      <c r="F62" s="133"/>
      <c r="G62" s="67"/>
    </row>
    <row r="63" spans="2:7" ht="18.75" customHeight="1">
      <c r="B63" s="52" t="s">
        <v>162</v>
      </c>
      <c r="C63" s="53"/>
      <c r="D63" s="53"/>
      <c r="E63" s="53"/>
      <c r="F63" s="133"/>
      <c r="G63" s="67"/>
    </row>
    <row r="64" spans="2:7" ht="18.75" customHeight="1">
      <c r="B64" s="109" t="s">
        <v>163</v>
      </c>
      <c r="C64" s="108"/>
      <c r="D64" s="108"/>
      <c r="E64" s="108"/>
      <c r="F64" s="144"/>
      <c r="G64" s="142"/>
    </row>
    <row r="65" spans="2:7" ht="18.75" customHeight="1">
      <c r="B65" s="120" t="s">
        <v>164</v>
      </c>
      <c r="C65" s="121"/>
      <c r="D65" s="121"/>
      <c r="E65" s="121"/>
      <c r="F65" s="143"/>
      <c r="G65" s="111"/>
    </row>
    <row r="66" spans="2:7" ht="18.75" customHeight="1">
      <c r="B66" s="141" t="s">
        <v>167</v>
      </c>
      <c r="C66" s="108"/>
      <c r="D66" s="108"/>
      <c r="E66" s="108"/>
      <c r="F66" s="136"/>
      <c r="G66" s="142"/>
    </row>
    <row r="67" spans="2:7" ht="18.75" customHeight="1">
      <c r="B67" s="110" t="s">
        <v>172</v>
      </c>
      <c r="C67" s="128"/>
      <c r="D67" s="128"/>
      <c r="E67" s="128"/>
      <c r="F67" s="137"/>
      <c r="G67" s="67"/>
    </row>
    <row r="68" spans="2:7" ht="18.75" customHeight="1">
      <c r="B68" s="117" t="s">
        <v>168</v>
      </c>
      <c r="C68" s="118"/>
      <c r="D68" s="118"/>
      <c r="E68" s="118"/>
      <c r="F68" s="123"/>
      <c r="G68" s="67"/>
    </row>
    <row r="69" spans="2:7" ht="18.75" customHeight="1">
      <c r="B69" s="117" t="s">
        <v>169</v>
      </c>
      <c r="C69" s="118"/>
      <c r="D69" s="118"/>
      <c r="E69" s="118"/>
      <c r="F69" s="123"/>
      <c r="G69" s="67"/>
    </row>
    <row r="70" spans="2:7" ht="18.75" customHeight="1">
      <c r="B70" s="120" t="s">
        <v>170</v>
      </c>
      <c r="C70" s="121"/>
      <c r="D70" s="121"/>
      <c r="E70" s="121"/>
      <c r="F70" s="124"/>
      <c r="G70" s="111"/>
    </row>
    <row r="71" spans="2:7" ht="18.75" customHeight="1">
      <c r="B71" s="109" t="s">
        <v>171</v>
      </c>
      <c r="C71" s="108"/>
      <c r="D71" s="108"/>
      <c r="E71" s="108"/>
      <c r="F71" s="136"/>
      <c r="G71" s="142"/>
    </row>
    <row r="72" spans="2:7" ht="18.75" customHeight="1">
      <c r="B72" s="55" t="s">
        <v>173</v>
      </c>
      <c r="C72" s="56"/>
      <c r="D72" s="56"/>
      <c r="E72" s="56"/>
      <c r="F72" s="79"/>
      <c r="G72" s="67"/>
    </row>
    <row r="73" spans="2:7" ht="18.75" customHeight="1">
      <c r="B73" s="52" t="s">
        <v>174</v>
      </c>
      <c r="C73" s="53"/>
      <c r="D73" s="53"/>
      <c r="E73" s="53"/>
      <c r="F73" s="133"/>
      <c r="G73" s="67"/>
    </row>
    <row r="74" spans="2:7" ht="18.75" customHeight="1">
      <c r="B74" s="52" t="s">
        <v>175</v>
      </c>
      <c r="C74" s="53"/>
      <c r="D74" s="53"/>
      <c r="E74" s="53"/>
      <c r="F74" s="78"/>
      <c r="G74" s="67"/>
    </row>
    <row r="75" spans="2:7" ht="18.75" customHeight="1">
      <c r="B75" s="120" t="s">
        <v>176</v>
      </c>
      <c r="C75" s="121"/>
      <c r="D75" s="121"/>
      <c r="E75" s="121"/>
      <c r="F75" s="124"/>
      <c r="G75" s="111"/>
    </row>
    <row r="76" spans="2:7" ht="18.75" customHeight="1">
      <c r="B76" s="109" t="s">
        <v>177</v>
      </c>
      <c r="C76" s="108"/>
      <c r="D76" s="108"/>
      <c r="E76" s="108"/>
      <c r="F76" s="136"/>
      <c r="G76" s="142"/>
    </row>
    <row r="77" spans="2:7" ht="18.75" customHeight="1">
      <c r="B77" s="55" t="s">
        <v>178</v>
      </c>
      <c r="C77" s="56"/>
      <c r="D77" s="56"/>
      <c r="E77" s="56"/>
      <c r="F77" s="79"/>
      <c r="G77" s="67"/>
    </row>
    <row r="78" spans="2:7" ht="18.75" customHeight="1">
      <c r="B78" s="52" t="s">
        <v>179</v>
      </c>
      <c r="C78" s="53"/>
      <c r="D78" s="53"/>
      <c r="E78" s="53"/>
      <c r="F78" s="133"/>
      <c r="G78" s="67"/>
    </row>
    <row r="79" spans="2:7" ht="18.75" customHeight="1">
      <c r="B79" s="59" t="s">
        <v>180</v>
      </c>
      <c r="C79" s="60"/>
      <c r="D79" s="60"/>
      <c r="E79" s="60"/>
      <c r="F79" s="145"/>
      <c r="G79" s="146"/>
    </row>
    <row r="80" spans="2:7" ht="18.75" customHeight="1">
      <c r="B80" s="112" t="s">
        <v>181</v>
      </c>
      <c r="C80" s="125"/>
      <c r="D80" s="125"/>
      <c r="E80" s="125"/>
      <c r="F80" s="126"/>
      <c r="G80" s="64"/>
    </row>
    <row r="81" spans="2:7" ht="18.75" customHeight="1">
      <c r="B81" s="110" t="s">
        <v>182</v>
      </c>
      <c r="C81" s="128"/>
      <c r="D81" s="128"/>
      <c r="E81" s="128"/>
      <c r="F81" s="137"/>
      <c r="G81" s="67"/>
    </row>
    <row r="82" spans="2:7" ht="18.75" customHeight="1">
      <c r="B82" s="147" t="s">
        <v>183</v>
      </c>
      <c r="C82" s="148"/>
      <c r="D82" s="148"/>
      <c r="E82" s="148"/>
      <c r="F82" s="149"/>
      <c r="G82" s="146"/>
    </row>
    <row r="83" spans="2:7" ht="18.75" customHeight="1">
      <c r="B83" s="112" t="s">
        <v>184</v>
      </c>
      <c r="C83" s="125"/>
      <c r="D83" s="125"/>
      <c r="E83" s="125"/>
      <c r="F83" s="126"/>
      <c r="G83" s="64"/>
    </row>
    <row r="84" spans="2:7" ht="18.75" customHeight="1">
      <c r="B84" s="55" t="s">
        <v>185</v>
      </c>
      <c r="C84" s="56"/>
      <c r="D84" s="56"/>
      <c r="E84" s="56"/>
      <c r="F84" s="79"/>
      <c r="G84" s="67"/>
    </row>
    <row r="85" spans="2:7" ht="18.75" customHeight="1">
      <c r="B85" s="52" t="s">
        <v>186</v>
      </c>
      <c r="C85" s="53"/>
      <c r="D85" s="53"/>
      <c r="E85" s="53"/>
      <c r="F85" s="78"/>
      <c r="G85" s="67"/>
    </row>
    <row r="86" spans="2:7" ht="18.75" customHeight="1">
      <c r="B86" s="147" t="s">
        <v>187</v>
      </c>
      <c r="C86" s="148"/>
      <c r="D86" s="148"/>
      <c r="E86" s="148"/>
      <c r="F86" s="149"/>
      <c r="G86" s="146"/>
    </row>
    <row r="87" spans="2:7" ht="18.75" customHeight="1">
      <c r="B87" s="112" t="s">
        <v>188</v>
      </c>
      <c r="C87" s="125"/>
      <c r="D87" s="125"/>
      <c r="E87" s="125"/>
      <c r="F87" s="126"/>
      <c r="G87" s="64"/>
    </row>
    <row r="88" spans="2:7" ht="18.75" customHeight="1">
      <c r="B88" s="117" t="s">
        <v>189</v>
      </c>
      <c r="C88" s="118"/>
      <c r="D88" s="118"/>
      <c r="E88" s="118"/>
      <c r="F88" s="123"/>
      <c r="G88" s="67"/>
    </row>
    <row r="89" spans="2:7" ht="18.75" customHeight="1">
      <c r="B89" s="55" t="s">
        <v>190</v>
      </c>
      <c r="C89" s="56"/>
      <c r="D89" s="56"/>
      <c r="E89" s="56"/>
      <c r="F89" s="79"/>
      <c r="G89" s="67"/>
    </row>
    <row r="90" spans="2:7" ht="18.75" customHeight="1">
      <c r="B90" s="59" t="s">
        <v>191</v>
      </c>
      <c r="C90" s="60"/>
      <c r="D90" s="60"/>
      <c r="E90" s="60"/>
      <c r="F90" s="145"/>
      <c r="G90" s="146"/>
    </row>
    <row r="91" spans="2:7" ht="18.75" customHeight="1">
      <c r="B91" s="150" t="s">
        <v>192</v>
      </c>
      <c r="C91" s="125"/>
      <c r="D91" s="125"/>
      <c r="E91" s="125"/>
      <c r="F91" s="126"/>
      <c r="G91" s="64"/>
    </row>
    <row r="92" spans="2:7" ht="18.75" customHeight="1">
      <c r="B92" s="110" t="s">
        <v>193</v>
      </c>
      <c r="C92" s="128"/>
      <c r="D92" s="128"/>
      <c r="E92" s="128"/>
      <c r="F92" s="137"/>
      <c r="G92" s="67"/>
    </row>
    <row r="93" spans="2:7" ht="18.75" customHeight="1">
      <c r="B93" s="117" t="s">
        <v>194</v>
      </c>
      <c r="C93" s="118"/>
      <c r="D93" s="118"/>
      <c r="E93" s="118"/>
      <c r="F93" s="214"/>
      <c r="G93" s="67"/>
    </row>
    <row r="94" spans="2:7" ht="18.75" customHeight="1">
      <c r="B94" s="52" t="s">
        <v>195</v>
      </c>
      <c r="C94" s="53"/>
      <c r="D94" s="53"/>
      <c r="E94" s="53"/>
      <c r="F94" s="133"/>
      <c r="G94" s="67"/>
    </row>
    <row r="95" spans="2:7" ht="18.75" customHeight="1">
      <c r="B95" s="52" t="s">
        <v>196</v>
      </c>
      <c r="C95" s="53"/>
      <c r="D95" s="53"/>
      <c r="E95" s="53"/>
      <c r="F95" s="78"/>
      <c r="G95" s="67"/>
    </row>
    <row r="96" spans="2:7" ht="18.75" customHeight="1">
      <c r="B96" s="55" t="s">
        <v>197</v>
      </c>
      <c r="C96" s="56"/>
      <c r="D96" s="56"/>
      <c r="E96" s="56"/>
      <c r="F96" s="79"/>
      <c r="G96" s="67"/>
    </row>
    <row r="97" spans="2:7" ht="18.75" customHeight="1">
      <c r="B97" s="59" t="s">
        <v>198</v>
      </c>
      <c r="C97" s="60"/>
      <c r="D97" s="60"/>
      <c r="E97" s="60"/>
      <c r="F97" s="145"/>
      <c r="G97" s="146"/>
    </row>
    <row r="98" spans="2:7" ht="18.75" customHeight="1">
      <c r="B98" s="112" t="s">
        <v>199</v>
      </c>
      <c r="C98" s="125"/>
      <c r="D98" s="125"/>
      <c r="E98" s="125"/>
      <c r="F98" s="126"/>
      <c r="G98" s="67"/>
    </row>
    <row r="99" spans="2:7" ht="18.75" customHeight="1">
      <c r="B99" s="55" t="s">
        <v>200</v>
      </c>
      <c r="C99" s="56"/>
      <c r="D99" s="56"/>
      <c r="E99" s="56"/>
      <c r="F99" s="79"/>
      <c r="G99" s="67"/>
    </row>
    <row r="100" spans="2:7" ht="18.75" customHeight="1">
      <c r="B100" s="52" t="s">
        <v>202</v>
      </c>
      <c r="C100" s="53"/>
      <c r="D100" s="53"/>
      <c r="E100" s="53"/>
      <c r="F100" s="133"/>
      <c r="G100" s="67"/>
    </row>
    <row r="101" spans="2:7" ht="18.75" customHeight="1">
      <c r="B101" s="52" t="s">
        <v>201</v>
      </c>
      <c r="C101" s="53"/>
      <c r="D101" s="53"/>
      <c r="E101" s="53"/>
      <c r="F101" s="133"/>
      <c r="G101" s="67"/>
    </row>
    <row r="102" spans="2:7" ht="18.75" customHeight="1">
      <c r="B102" s="80" t="s">
        <v>203</v>
      </c>
      <c r="C102" s="81"/>
      <c r="D102" s="81"/>
      <c r="E102" s="81"/>
      <c r="F102" s="82"/>
      <c r="G102" s="111"/>
    </row>
    <row r="103" spans="2:7" ht="10.5" customHeight="1">
      <c r="B103" s="45"/>
      <c r="C103" s="45"/>
      <c r="D103" s="45"/>
      <c r="E103" s="45"/>
      <c r="F103" s="45"/>
      <c r="G103" s="45"/>
    </row>
    <row r="104" spans="2:7" ht="20.25" customHeight="1">
      <c r="B104" s="47" t="s">
        <v>206</v>
      </c>
      <c r="C104" s="45"/>
      <c r="D104" s="45"/>
      <c r="E104" s="45"/>
      <c r="F104" s="45"/>
      <c r="G104" s="45"/>
    </row>
    <row r="105" spans="2:7" ht="21">
      <c r="B105" s="92" t="s">
        <v>204</v>
      </c>
      <c r="C105" s="92" t="s">
        <v>72</v>
      </c>
      <c r="D105" s="45"/>
      <c r="E105" s="45"/>
      <c r="F105" s="45"/>
      <c r="G105" s="45"/>
    </row>
    <row r="106" spans="2:7" ht="21">
      <c r="B106" s="92" t="s">
        <v>205</v>
      </c>
      <c r="C106" s="92" t="s">
        <v>74</v>
      </c>
      <c r="D106" s="45"/>
      <c r="E106" s="45"/>
      <c r="F106" s="45"/>
      <c r="G106" s="45"/>
    </row>
    <row r="107" spans="2:7" ht="21" customHeight="1">
      <c r="B107" s="47" t="s">
        <v>75</v>
      </c>
      <c r="C107" s="45"/>
      <c r="D107" s="45"/>
      <c r="E107" s="45"/>
      <c r="F107" s="45"/>
      <c r="G107" s="45"/>
    </row>
    <row r="108" spans="2:7" ht="17.25" customHeight="1">
      <c r="B108" s="95"/>
      <c r="C108" s="95"/>
      <c r="D108" s="95"/>
      <c r="E108" s="95"/>
      <c r="F108" s="95"/>
      <c r="G108" s="95"/>
    </row>
    <row r="109" spans="2:7" ht="17.25" customHeight="1">
      <c r="B109" s="95"/>
      <c r="C109" s="95"/>
      <c r="D109" s="95"/>
      <c r="E109" s="95"/>
      <c r="F109" s="95"/>
      <c r="G109" s="95"/>
    </row>
    <row r="110" spans="2:7" ht="29.25" customHeight="1">
      <c r="B110" s="45"/>
      <c r="C110" s="96" t="s">
        <v>271</v>
      </c>
      <c r="D110" s="45"/>
      <c r="E110" s="45"/>
      <c r="F110" s="45"/>
      <c r="G110" s="45"/>
    </row>
    <row r="111" spans="2:7" ht="21">
      <c r="B111" s="45"/>
      <c r="C111" s="191" t="s">
        <v>272</v>
      </c>
      <c r="D111" s="192"/>
      <c r="E111" s="45"/>
      <c r="F111" s="45"/>
      <c r="G111" s="45"/>
    </row>
    <row r="112" spans="2:7" ht="21">
      <c r="B112" s="45"/>
      <c r="C112" s="96" t="s">
        <v>273</v>
      </c>
      <c r="D112" s="45"/>
      <c r="E112" s="45"/>
      <c r="F112" s="45"/>
      <c r="G112" s="45"/>
    </row>
    <row r="113" spans="2:7">
      <c r="B113" s="201"/>
      <c r="C113" s="201"/>
      <c r="D113" s="201"/>
      <c r="E113" s="201"/>
      <c r="F113" s="201"/>
      <c r="G113" s="201"/>
    </row>
    <row r="114" spans="2:7" ht="18.75">
      <c r="B114" s="202" t="s">
        <v>77</v>
      </c>
      <c r="C114" s="203"/>
      <c r="D114" s="203"/>
      <c r="E114" s="203"/>
      <c r="F114" s="203"/>
      <c r="G114" s="203"/>
    </row>
    <row r="115" spans="2:7">
      <c r="B115" s="203"/>
      <c r="C115" s="203"/>
      <c r="D115" s="203"/>
      <c r="E115" s="203"/>
      <c r="F115" s="203"/>
      <c r="G115" s="203"/>
    </row>
    <row r="116" spans="2:7" ht="18.75">
      <c r="B116" s="204" t="s">
        <v>275</v>
      </c>
      <c r="C116" s="204" t="s">
        <v>79</v>
      </c>
      <c r="D116" s="203"/>
      <c r="E116" s="203"/>
      <c r="F116" s="203"/>
      <c r="G116" s="203"/>
    </row>
    <row r="117" spans="2:7" ht="18.75">
      <c r="B117" s="204" t="s">
        <v>274</v>
      </c>
      <c r="C117" s="204" t="s">
        <v>81</v>
      </c>
      <c r="D117" s="203"/>
      <c r="E117" s="203"/>
      <c r="F117" s="203"/>
      <c r="G117" s="203"/>
    </row>
    <row r="118" spans="2:7" ht="18.75">
      <c r="B118" s="204" t="s">
        <v>276</v>
      </c>
      <c r="C118" s="204" t="s">
        <v>83</v>
      </c>
      <c r="D118" s="203"/>
      <c r="E118" s="203"/>
      <c r="F118" s="203"/>
      <c r="G118" s="203"/>
    </row>
    <row r="119" spans="2:7" ht="18.75">
      <c r="B119" s="204" t="s">
        <v>277</v>
      </c>
      <c r="C119" s="204" t="s">
        <v>85</v>
      </c>
      <c r="D119" s="203"/>
      <c r="E119" s="203"/>
      <c r="F119" s="203"/>
      <c r="G119" s="203"/>
    </row>
    <row r="120" spans="2:7">
      <c r="B120" s="203"/>
      <c r="C120" s="203"/>
      <c r="D120" s="203"/>
      <c r="E120" s="203"/>
      <c r="F120" s="203"/>
      <c r="G120" s="203"/>
    </row>
    <row r="121" spans="2:7" ht="18.75">
      <c r="B121" s="202" t="s">
        <v>86</v>
      </c>
      <c r="C121" s="203"/>
      <c r="D121" s="203"/>
      <c r="E121" s="203"/>
      <c r="F121" s="203"/>
      <c r="G121" s="203"/>
    </row>
    <row r="122" spans="2:7">
      <c r="B122" s="203"/>
      <c r="C122" s="203"/>
      <c r="D122" s="203"/>
      <c r="E122" s="203"/>
      <c r="F122" s="203"/>
      <c r="G122" s="203"/>
    </row>
    <row r="123" spans="2:7">
      <c r="B123" s="203"/>
      <c r="C123" s="203"/>
      <c r="D123" s="203"/>
      <c r="E123" s="203"/>
      <c r="F123" s="203"/>
      <c r="G123" s="203"/>
    </row>
  </sheetData>
  <sheetProtection password="CF03" sheet="1" objects="1" scenarios="1" selectLockedCells="1" selectUnlockedCells="1"/>
  <mergeCells count="6">
    <mergeCell ref="C8:G8"/>
    <mergeCell ref="B8:B10"/>
    <mergeCell ref="G9:G10"/>
    <mergeCell ref="B4:G4"/>
    <mergeCell ref="B5:G5"/>
    <mergeCell ref="B6:G6"/>
  </mergeCells>
  <pageMargins left="0.51181102362204722" right="0.11811023622047245" top="0.55118110236220474" bottom="0.35433070866141736" header="0.31496062992125984" footer="0.31496062992125984"/>
  <pageSetup paperSize="9" orientation="portrait" r:id="rId1"/>
  <rowBreaks count="2" manualBreakCount="2">
    <brk id="37" min="1" max="6" man="1"/>
    <brk id="75" min="1" max="6" man="1"/>
  </rowBreaks>
  <drawing r:id="rId2"/>
</worksheet>
</file>

<file path=xl/worksheets/sheet19.xml><?xml version="1.0" encoding="utf-8"?>
<worksheet xmlns="http://schemas.openxmlformats.org/spreadsheetml/2006/main" xmlns:r="http://schemas.openxmlformats.org/officeDocument/2006/relationships">
  <sheetPr>
    <tabColor rgb="FFC00000"/>
  </sheetPr>
  <dimension ref="A1:BK80"/>
  <sheetViews>
    <sheetView showGridLines="0" workbookViewId="0">
      <selection activeCell="BJ13" sqref="BJ13"/>
    </sheetView>
  </sheetViews>
  <sheetFormatPr defaultColWidth="23.28515625" defaultRowHeight="22.5"/>
  <cols>
    <col min="1" max="1" width="4.140625" style="1" customWidth="1"/>
    <col min="2" max="2" width="9.85546875" style="1" customWidth="1"/>
    <col min="3" max="3" width="23.85546875" style="1" customWidth="1"/>
    <col min="4" max="11" width="6.7109375" style="1" customWidth="1"/>
    <col min="12" max="12" width="11.85546875" style="1" customWidth="1"/>
    <col min="13" max="18" width="5.85546875" style="1" customWidth="1"/>
    <col min="19" max="31" width="3.28515625" style="1" customWidth="1"/>
    <col min="32" max="32" width="11.28515625" style="1" customWidth="1"/>
    <col min="33" max="33" width="13.7109375" style="1" customWidth="1"/>
    <col min="34" max="39" width="5.85546875" style="1" customWidth="1"/>
    <col min="40" max="40" width="12.42578125" style="1" customWidth="1"/>
    <col min="41" max="44" width="6.140625" style="1" customWidth="1"/>
    <col min="45" max="52" width="6.42578125" style="1" customWidth="1"/>
    <col min="53" max="53" width="8.5703125" style="1" customWidth="1"/>
    <col min="54" max="54" width="10.7109375" style="1" customWidth="1"/>
    <col min="55" max="55" width="9" style="1" customWidth="1"/>
    <col min="56" max="56" width="10.7109375" style="1" customWidth="1"/>
    <col min="57" max="57" width="11.7109375" style="175" customWidth="1"/>
    <col min="58" max="60" width="10.140625" style="175" customWidth="1"/>
    <col min="61" max="62" width="14.42578125" style="175" customWidth="1"/>
    <col min="63" max="63" width="23.28515625" style="175"/>
    <col min="64" max="16384" width="23.28515625" style="1"/>
  </cols>
  <sheetData>
    <row r="1" spans="1:63" s="6" customFormat="1" ht="19.5" customHeight="1">
      <c r="A1" s="36"/>
      <c r="B1" s="36"/>
      <c r="C1" s="371" t="s">
        <v>46</v>
      </c>
      <c r="D1" s="371"/>
      <c r="E1" s="371"/>
      <c r="F1" s="371"/>
      <c r="G1" s="371"/>
      <c r="H1" s="371"/>
      <c r="I1" s="371"/>
      <c r="J1" s="371"/>
      <c r="K1" s="371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154"/>
      <c r="BF1" s="154"/>
      <c r="BG1" s="154"/>
      <c r="BH1" s="154"/>
      <c r="BI1" s="154"/>
      <c r="BJ1" s="154"/>
      <c r="BK1" s="154"/>
    </row>
    <row r="2" spans="1:63" s="6" customFormat="1" ht="19.5" customHeight="1">
      <c r="A2" s="36"/>
      <c r="B2" s="36"/>
      <c r="C2" s="3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D2" s="371"/>
      <c r="E2" s="371"/>
      <c r="F2" s="371"/>
      <c r="G2" s="371"/>
      <c r="H2" s="371"/>
      <c r="I2" s="371"/>
      <c r="J2" s="371"/>
      <c r="K2" s="371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154"/>
      <c r="BF2" s="154"/>
      <c r="BG2" s="154"/>
      <c r="BH2" s="154"/>
      <c r="BI2" s="154"/>
      <c r="BJ2" s="154"/>
      <c r="BK2" s="154"/>
    </row>
    <row r="3" spans="1:63" s="30" customFormat="1" ht="7.5" customHeight="1" thickBot="1">
      <c r="BE3" s="154"/>
      <c r="BF3" s="154"/>
      <c r="BG3" s="154"/>
      <c r="BH3" s="154"/>
      <c r="BI3" s="154"/>
      <c r="BJ3" s="154"/>
      <c r="BK3" s="154"/>
    </row>
    <row r="4" spans="1:63" s="30" customFormat="1" ht="21" customHeight="1">
      <c r="A4" s="404" t="s">
        <v>0</v>
      </c>
      <c r="B4" s="418" t="str">
        <f>สรุปผลสมรรถนะ!C4</f>
        <v>เลขประจำตัวนักเรียน</v>
      </c>
      <c r="C4" s="410" t="s">
        <v>1</v>
      </c>
      <c r="D4" s="536" t="s">
        <v>263</v>
      </c>
      <c r="E4" s="392"/>
      <c r="F4" s="392"/>
      <c r="G4" s="392"/>
      <c r="H4" s="392"/>
      <c r="I4" s="392"/>
      <c r="J4" s="392"/>
      <c r="K4" s="392"/>
      <c r="L4" s="393"/>
      <c r="M4" s="432" t="s">
        <v>123</v>
      </c>
      <c r="N4" s="433"/>
      <c r="O4" s="433"/>
      <c r="P4" s="433"/>
      <c r="Q4" s="433"/>
      <c r="R4" s="434"/>
      <c r="S4" s="435" t="s">
        <v>213</v>
      </c>
      <c r="T4" s="436"/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7"/>
      <c r="AG4" s="429" t="s">
        <v>214</v>
      </c>
      <c r="AH4" s="430"/>
      <c r="AI4" s="430"/>
      <c r="AJ4" s="430"/>
      <c r="AK4" s="430"/>
      <c r="AL4" s="430"/>
      <c r="AM4" s="430"/>
      <c r="AN4" s="430"/>
      <c r="AO4" s="430"/>
      <c r="AP4" s="430"/>
      <c r="AQ4" s="430"/>
      <c r="AR4" s="431"/>
      <c r="AS4" s="378" t="s">
        <v>215</v>
      </c>
      <c r="AT4" s="379"/>
      <c r="AU4" s="379"/>
      <c r="AV4" s="379"/>
      <c r="AW4" s="379"/>
      <c r="AX4" s="379"/>
      <c r="AY4" s="379"/>
      <c r="AZ4" s="379"/>
      <c r="BA4" s="543" t="s">
        <v>266</v>
      </c>
      <c r="BB4" s="373" t="s">
        <v>22</v>
      </c>
      <c r="BC4" s="373" t="s">
        <v>2</v>
      </c>
      <c r="BD4" s="373" t="s">
        <v>270</v>
      </c>
      <c r="BE4" s="154"/>
      <c r="BF4" s="154"/>
      <c r="BG4" s="154"/>
      <c r="BH4" s="154"/>
      <c r="BI4" s="154"/>
      <c r="BJ4" s="154"/>
      <c r="BK4" s="154"/>
    </row>
    <row r="5" spans="1:63" s="6" customFormat="1" ht="22.5" customHeight="1">
      <c r="A5" s="405"/>
      <c r="B5" s="419"/>
      <c r="C5" s="411"/>
      <c r="D5" s="542" t="s">
        <v>207</v>
      </c>
      <c r="E5" s="389"/>
      <c r="F5" s="389"/>
      <c r="G5" s="389"/>
      <c r="H5" s="389" t="s">
        <v>208</v>
      </c>
      <c r="I5" s="389"/>
      <c r="J5" s="390" t="s">
        <v>209</v>
      </c>
      <c r="K5" s="390"/>
      <c r="L5" s="156" t="s">
        <v>210</v>
      </c>
      <c r="M5" s="382" t="s">
        <v>207</v>
      </c>
      <c r="N5" s="383"/>
      <c r="O5" s="383"/>
      <c r="P5" s="383" t="s">
        <v>208</v>
      </c>
      <c r="Q5" s="383"/>
      <c r="R5" s="384"/>
      <c r="S5" s="385" t="s">
        <v>207</v>
      </c>
      <c r="T5" s="386"/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161" t="s">
        <v>208</v>
      </c>
      <c r="AG5" s="158" t="s">
        <v>207</v>
      </c>
      <c r="AH5" s="387" t="s">
        <v>208</v>
      </c>
      <c r="AI5" s="387"/>
      <c r="AJ5" s="387"/>
      <c r="AK5" s="387" t="s">
        <v>209</v>
      </c>
      <c r="AL5" s="387"/>
      <c r="AM5" s="387"/>
      <c r="AN5" s="155" t="s">
        <v>210</v>
      </c>
      <c r="AO5" s="369" t="s">
        <v>211</v>
      </c>
      <c r="AP5" s="369"/>
      <c r="AQ5" s="369" t="s">
        <v>212</v>
      </c>
      <c r="AR5" s="370"/>
      <c r="AS5" s="428" t="s">
        <v>207</v>
      </c>
      <c r="AT5" s="380"/>
      <c r="AU5" s="380"/>
      <c r="AV5" s="380"/>
      <c r="AW5" s="380" t="s">
        <v>208</v>
      </c>
      <c r="AX5" s="380"/>
      <c r="AY5" s="380"/>
      <c r="AZ5" s="381"/>
      <c r="BA5" s="543"/>
      <c r="BB5" s="373"/>
      <c r="BC5" s="373"/>
      <c r="BD5" s="373"/>
      <c r="BE5" s="154"/>
      <c r="BF5" s="154"/>
      <c r="BG5" s="154"/>
      <c r="BH5" s="154"/>
      <c r="BI5" s="154"/>
      <c r="BJ5" s="154"/>
      <c r="BK5" s="154"/>
    </row>
    <row r="6" spans="1:63" s="6" customFormat="1" ht="16.5" customHeight="1">
      <c r="A6" s="405"/>
      <c r="B6" s="419"/>
      <c r="C6" s="411"/>
      <c r="D6" s="537" t="s">
        <v>262</v>
      </c>
      <c r="E6" s="409"/>
      <c r="F6" s="409"/>
      <c r="G6" s="409"/>
      <c r="H6" s="409" t="s">
        <v>262</v>
      </c>
      <c r="I6" s="409"/>
      <c r="J6" s="409" t="s">
        <v>262</v>
      </c>
      <c r="K6" s="409"/>
      <c r="L6" s="157" t="s">
        <v>262</v>
      </c>
      <c r="M6" s="421" t="s">
        <v>262</v>
      </c>
      <c r="N6" s="422"/>
      <c r="O6" s="422"/>
      <c r="P6" s="422" t="s">
        <v>262</v>
      </c>
      <c r="Q6" s="422"/>
      <c r="R6" s="423"/>
      <c r="S6" s="397" t="s">
        <v>262</v>
      </c>
      <c r="T6" s="398"/>
      <c r="U6" s="398"/>
      <c r="V6" s="398"/>
      <c r="W6" s="398"/>
      <c r="X6" s="398"/>
      <c r="Y6" s="398"/>
      <c r="Z6" s="398"/>
      <c r="AA6" s="398"/>
      <c r="AB6" s="398"/>
      <c r="AC6" s="398"/>
      <c r="AD6" s="398"/>
      <c r="AE6" s="398"/>
      <c r="AF6" s="162" t="s">
        <v>262</v>
      </c>
      <c r="AG6" s="159" t="s">
        <v>262</v>
      </c>
      <c r="AH6" s="368" t="s">
        <v>262</v>
      </c>
      <c r="AI6" s="368"/>
      <c r="AJ6" s="368"/>
      <c r="AK6" s="368" t="s">
        <v>262</v>
      </c>
      <c r="AL6" s="368"/>
      <c r="AM6" s="368"/>
      <c r="AN6" s="160" t="s">
        <v>262</v>
      </c>
      <c r="AO6" s="368" t="s">
        <v>262</v>
      </c>
      <c r="AP6" s="368"/>
      <c r="AQ6" s="368" t="s">
        <v>262</v>
      </c>
      <c r="AR6" s="372"/>
      <c r="AS6" s="438" t="s">
        <v>262</v>
      </c>
      <c r="AT6" s="374"/>
      <c r="AU6" s="374"/>
      <c r="AV6" s="374"/>
      <c r="AW6" s="374" t="s">
        <v>262</v>
      </c>
      <c r="AX6" s="374"/>
      <c r="AY6" s="374"/>
      <c r="AZ6" s="375"/>
      <c r="BA6" s="543"/>
      <c r="BB6" s="373"/>
      <c r="BC6" s="373"/>
      <c r="BD6" s="373"/>
      <c r="BE6" s="154"/>
      <c r="BF6" s="154"/>
      <c r="BG6" s="154"/>
      <c r="BH6" s="154"/>
      <c r="BI6" s="154"/>
      <c r="BJ6" s="154"/>
      <c r="BK6" s="154"/>
    </row>
    <row r="7" spans="1:63" ht="15.75" customHeight="1">
      <c r="A7" s="405"/>
      <c r="B7" s="419"/>
      <c r="C7" s="411"/>
      <c r="D7" s="538" t="s">
        <v>253</v>
      </c>
      <c r="E7" s="498" t="s">
        <v>254</v>
      </c>
      <c r="F7" s="498" t="s">
        <v>255</v>
      </c>
      <c r="G7" s="498" t="s">
        <v>256</v>
      </c>
      <c r="H7" s="498" t="s">
        <v>257</v>
      </c>
      <c r="I7" s="498" t="s">
        <v>258</v>
      </c>
      <c r="J7" s="498" t="s">
        <v>259</v>
      </c>
      <c r="K7" s="498" t="s">
        <v>260</v>
      </c>
      <c r="L7" s="545" t="s">
        <v>261</v>
      </c>
      <c r="M7" s="546" t="s">
        <v>247</v>
      </c>
      <c r="N7" s="502" t="s">
        <v>248</v>
      </c>
      <c r="O7" s="502" t="s">
        <v>249</v>
      </c>
      <c r="P7" s="502" t="s">
        <v>250</v>
      </c>
      <c r="Q7" s="502" t="s">
        <v>251</v>
      </c>
      <c r="R7" s="547" t="s">
        <v>252</v>
      </c>
      <c r="S7" s="548" t="s">
        <v>236</v>
      </c>
      <c r="T7" s="505"/>
      <c r="U7" s="505"/>
      <c r="V7" s="505"/>
      <c r="W7" s="505"/>
      <c r="X7" s="505"/>
      <c r="Y7" s="505"/>
      <c r="Z7" s="505"/>
      <c r="AA7" s="506" t="s">
        <v>237</v>
      </c>
      <c r="AB7" s="505" t="s">
        <v>238</v>
      </c>
      <c r="AC7" s="505"/>
      <c r="AD7" s="505"/>
      <c r="AE7" s="506" t="s">
        <v>239</v>
      </c>
      <c r="AF7" s="549" t="s">
        <v>246</v>
      </c>
      <c r="AG7" s="550" t="s">
        <v>224</v>
      </c>
      <c r="AH7" s="511" t="s">
        <v>225</v>
      </c>
      <c r="AI7" s="511" t="s">
        <v>226</v>
      </c>
      <c r="AJ7" s="511" t="s">
        <v>227</v>
      </c>
      <c r="AK7" s="511" t="s">
        <v>228</v>
      </c>
      <c r="AL7" s="511" t="s">
        <v>229</v>
      </c>
      <c r="AM7" s="511" t="s">
        <v>230</v>
      </c>
      <c r="AN7" s="511" t="s">
        <v>231</v>
      </c>
      <c r="AO7" s="511" t="s">
        <v>232</v>
      </c>
      <c r="AP7" s="511" t="s">
        <v>233</v>
      </c>
      <c r="AQ7" s="511" t="s">
        <v>234</v>
      </c>
      <c r="AR7" s="541" t="s">
        <v>235</v>
      </c>
      <c r="AS7" s="553" t="s">
        <v>216</v>
      </c>
      <c r="AT7" s="514" t="s">
        <v>217</v>
      </c>
      <c r="AU7" s="514" t="s">
        <v>218</v>
      </c>
      <c r="AV7" s="514" t="s">
        <v>219</v>
      </c>
      <c r="AW7" s="514" t="s">
        <v>220</v>
      </c>
      <c r="AX7" s="514" t="s">
        <v>221</v>
      </c>
      <c r="AY7" s="514" t="s">
        <v>222</v>
      </c>
      <c r="AZ7" s="551" t="s">
        <v>223</v>
      </c>
      <c r="BA7" s="544"/>
      <c r="BB7" s="373"/>
      <c r="BC7" s="373"/>
      <c r="BD7" s="373"/>
    </row>
    <row r="8" spans="1:63" ht="15.75" customHeight="1">
      <c r="A8" s="405"/>
      <c r="B8" s="419"/>
      <c r="C8" s="411"/>
      <c r="D8" s="538"/>
      <c r="E8" s="498"/>
      <c r="F8" s="498"/>
      <c r="G8" s="498"/>
      <c r="H8" s="498"/>
      <c r="I8" s="498"/>
      <c r="J8" s="498"/>
      <c r="K8" s="498"/>
      <c r="L8" s="545"/>
      <c r="M8" s="546"/>
      <c r="N8" s="502"/>
      <c r="O8" s="502"/>
      <c r="P8" s="502"/>
      <c r="Q8" s="502"/>
      <c r="R8" s="547"/>
      <c r="S8" s="552" t="s">
        <v>240</v>
      </c>
      <c r="T8" s="508" t="s">
        <v>241</v>
      </c>
      <c r="U8" s="508" t="s">
        <v>242</v>
      </c>
      <c r="V8" s="508" t="s">
        <v>243</v>
      </c>
      <c r="W8" s="508"/>
      <c r="X8" s="508"/>
      <c r="Y8" s="508" t="s">
        <v>244</v>
      </c>
      <c r="Z8" s="508" t="s">
        <v>245</v>
      </c>
      <c r="AA8" s="506"/>
      <c r="AB8" s="508" t="s">
        <v>240</v>
      </c>
      <c r="AC8" s="508" t="s">
        <v>241</v>
      </c>
      <c r="AD8" s="508" t="s">
        <v>242</v>
      </c>
      <c r="AE8" s="506"/>
      <c r="AF8" s="549"/>
      <c r="AG8" s="550"/>
      <c r="AH8" s="511"/>
      <c r="AI8" s="511"/>
      <c r="AJ8" s="511"/>
      <c r="AK8" s="511"/>
      <c r="AL8" s="511"/>
      <c r="AM8" s="511"/>
      <c r="AN8" s="511"/>
      <c r="AO8" s="511"/>
      <c r="AP8" s="511"/>
      <c r="AQ8" s="511"/>
      <c r="AR8" s="541"/>
      <c r="AS8" s="553"/>
      <c r="AT8" s="514"/>
      <c r="AU8" s="514"/>
      <c r="AV8" s="514"/>
      <c r="AW8" s="514"/>
      <c r="AX8" s="514"/>
      <c r="AY8" s="514"/>
      <c r="AZ8" s="551"/>
      <c r="BA8" s="539">
        <f>COUNT(D10:AZ10)*3</f>
        <v>114</v>
      </c>
      <c r="BB8" s="373"/>
      <c r="BC8" s="373"/>
      <c r="BD8" s="373"/>
      <c r="BF8" s="175" t="s">
        <v>267</v>
      </c>
    </row>
    <row r="9" spans="1:63" ht="15.75" customHeight="1">
      <c r="A9" s="406"/>
      <c r="B9" s="420"/>
      <c r="C9" s="412"/>
      <c r="D9" s="538"/>
      <c r="E9" s="498"/>
      <c r="F9" s="498"/>
      <c r="G9" s="498"/>
      <c r="H9" s="498"/>
      <c r="I9" s="498"/>
      <c r="J9" s="498"/>
      <c r="K9" s="498"/>
      <c r="L9" s="545"/>
      <c r="M9" s="546"/>
      <c r="N9" s="502"/>
      <c r="O9" s="502"/>
      <c r="P9" s="502"/>
      <c r="Q9" s="502"/>
      <c r="R9" s="547"/>
      <c r="S9" s="552"/>
      <c r="T9" s="508"/>
      <c r="U9" s="508"/>
      <c r="V9" s="169">
        <v>4.0999999999999996</v>
      </c>
      <c r="W9" s="169">
        <v>4.2</v>
      </c>
      <c r="X9" s="169">
        <v>4.3</v>
      </c>
      <c r="Y9" s="508"/>
      <c r="Z9" s="508"/>
      <c r="AA9" s="506"/>
      <c r="AB9" s="508"/>
      <c r="AC9" s="508"/>
      <c r="AD9" s="508"/>
      <c r="AE9" s="506"/>
      <c r="AF9" s="549"/>
      <c r="AG9" s="550"/>
      <c r="AH9" s="511"/>
      <c r="AI9" s="511"/>
      <c r="AJ9" s="511"/>
      <c r="AK9" s="511"/>
      <c r="AL9" s="511"/>
      <c r="AM9" s="511"/>
      <c r="AN9" s="511"/>
      <c r="AO9" s="511"/>
      <c r="AP9" s="511"/>
      <c r="AQ9" s="511"/>
      <c r="AR9" s="541"/>
      <c r="AS9" s="553"/>
      <c r="AT9" s="514"/>
      <c r="AU9" s="514"/>
      <c r="AV9" s="514"/>
      <c r="AW9" s="514"/>
      <c r="AX9" s="514"/>
      <c r="AY9" s="514"/>
      <c r="AZ9" s="551"/>
      <c r="BA9" s="540"/>
      <c r="BB9" s="373"/>
      <c r="BC9" s="373"/>
      <c r="BD9" s="373"/>
      <c r="BF9" s="365" t="s">
        <v>268</v>
      </c>
      <c r="BG9" s="365"/>
      <c r="BH9" s="365"/>
      <c r="BI9" s="183" t="s">
        <v>2</v>
      </c>
      <c r="BJ9" s="183" t="s">
        <v>270</v>
      </c>
    </row>
    <row r="10" spans="1:63" s="3" customFormat="1" ht="15.75" customHeight="1">
      <c r="A10" s="2">
        <v>1</v>
      </c>
      <c r="B10" s="38">
        <f>IF(นักเรียน!C6="","",นักเรียน!C6)</f>
        <v>5163</v>
      </c>
      <c r="C10" s="39" t="str">
        <f>IF(นักเรียน!D6="","",นักเรียน!D6)</f>
        <v>เด็กชายจีรวัฒน์  โพธิ์ศรี</v>
      </c>
      <c r="D10" s="170" t="str">
        <f>IF(ครูประเมินนักเรียน!E10="","",ครูประเมินนักเรียน!E10)</f>
        <v/>
      </c>
      <c r="E10" s="171" t="str">
        <f>IF(ครูประเมินนักเรียน!F10="","",ครูประเมินนักเรียน!F10)</f>
        <v/>
      </c>
      <c r="F10" s="171" t="str">
        <f>IF(ครูประเมินนักเรียน!G10="","",ครูประเมินนักเรียน!G10)</f>
        <v/>
      </c>
      <c r="G10" s="171" t="str">
        <f>IF(ครูประเมินนักเรียน!H10="","",ครูประเมินนักเรียน!H10)</f>
        <v/>
      </c>
      <c r="H10" s="171" t="str">
        <f>IF(ครูประเมินนักเรียน!I10="","",ครูประเมินนักเรียน!I10)</f>
        <v/>
      </c>
      <c r="I10" s="171" t="str">
        <f>IF(ครูประเมินนักเรียน!J10="","",ครูประเมินนักเรียน!J10)</f>
        <v/>
      </c>
      <c r="J10" s="171" t="str">
        <f>IF(ครูประเมินนักเรียน!K10="","",ครูประเมินนักเรียน!K10)</f>
        <v/>
      </c>
      <c r="K10" s="171" t="str">
        <f>IF(ครูประเมินนักเรียน!L10="","",ครูประเมินนักเรียน!L10)</f>
        <v/>
      </c>
      <c r="L10" s="171" t="str">
        <f>IF(ครูประเมินนักเรียน!M10="","",ครูประเมินนักเรียน!M10)</f>
        <v/>
      </c>
      <c r="M10" s="171" t="str">
        <f>IF(ครูประเมินนักเรียน!N10="","",ครูประเมินนักเรียน!N10)</f>
        <v/>
      </c>
      <c r="N10" s="171" t="str">
        <f>IF(ครูประเมินนักเรียน!O10="","",ครูประเมินนักเรียน!O10)</f>
        <v/>
      </c>
      <c r="O10" s="171">
        <f>IF(ครูประเมินนักเรียน!P10="","",ครูประเมินนักเรียน!P10)</f>
        <v>2</v>
      </c>
      <c r="P10" s="171">
        <f>IF(ครูประเมินนักเรียน!Q10="","",ครูประเมินนักเรียน!Q10)</f>
        <v>3</v>
      </c>
      <c r="Q10" s="171">
        <f>IF(ครูประเมินนักเรียน!R10="","",ครูประเมินนักเรียน!R10)</f>
        <v>3</v>
      </c>
      <c r="R10" s="171">
        <f>IF(ครูประเมินนักเรียน!S10="","",ครูประเมินนักเรียน!S10)</f>
        <v>3</v>
      </c>
      <c r="S10" s="171">
        <f>IF(ครูประเมินนักเรียน!T10="","",ครูประเมินนักเรียน!T10)</f>
        <v>2</v>
      </c>
      <c r="T10" s="171">
        <f>IF(ครูประเมินนักเรียน!U10="","",ครูประเมินนักเรียน!U10)</f>
        <v>2</v>
      </c>
      <c r="U10" s="171">
        <f>IF(ครูประเมินนักเรียน!V10="","",ครูประเมินนักเรียน!V10)</f>
        <v>2</v>
      </c>
      <c r="V10" s="171">
        <f>IF(ครูประเมินนักเรียน!W10="","",ครูประเมินนักเรียน!W10)</f>
        <v>2</v>
      </c>
      <c r="W10" s="171">
        <f>IF(ครูประเมินนักเรียน!X10="","",ครูประเมินนักเรียน!X10)</f>
        <v>3</v>
      </c>
      <c r="X10" s="171">
        <f>IF(ครูประเมินนักเรียน!Y10="","",ครูประเมินนักเรียน!Y10)</f>
        <v>1</v>
      </c>
      <c r="Y10" s="171">
        <f>IF(ครูประเมินนักเรียน!Z10="","",ครูประเมินนักเรียน!Z10)</f>
        <v>1</v>
      </c>
      <c r="Z10" s="171">
        <f>IF(ครูประเมินนักเรียน!AA10="","",ครูประเมินนักเรียน!AA10)</f>
        <v>1</v>
      </c>
      <c r="AA10" s="171">
        <f>IF(ครูประเมินนักเรียน!AB10="","",ครูประเมินนักเรียน!AB10)</f>
        <v>1</v>
      </c>
      <c r="AB10" s="171">
        <f>IF(ครูประเมินนักเรียน!AC10="","",ครูประเมินนักเรียน!AC10)</f>
        <v>3</v>
      </c>
      <c r="AC10" s="171">
        <f>IF(ครูประเมินนักเรียน!AD10="","",ครูประเมินนักเรียน!AD10)</f>
        <v>3</v>
      </c>
      <c r="AD10" s="171">
        <f>IF(ครูประเมินนักเรียน!AE10="","",ครูประเมินนักเรียน!AE10)</f>
        <v>2</v>
      </c>
      <c r="AE10" s="171">
        <f>IF(ครูประเมินนักเรียน!AF10="","",ครูประเมินนักเรียน!AF10)</f>
        <v>2</v>
      </c>
      <c r="AF10" s="171">
        <f>IF(ครูประเมินนักเรียน!AG10="","",ครูประเมินนักเรียน!AG10)</f>
        <v>1</v>
      </c>
      <c r="AG10" s="171">
        <f>IF(ครูประเมินนักเรียน!AH10="","",ครูประเมินนักเรียน!AH10)</f>
        <v>3</v>
      </c>
      <c r="AH10" s="171">
        <f>IF(ครูประเมินนักเรียน!AI10="","",ครูประเมินนักเรียน!AI10)</f>
        <v>3</v>
      </c>
      <c r="AI10" s="171">
        <f>IF(ครูประเมินนักเรียน!AJ10="","",ครูประเมินนักเรียน!AJ10)</f>
        <v>3</v>
      </c>
      <c r="AJ10" s="171">
        <f>IF(ครูประเมินนักเรียน!AK10="","",ครูประเมินนักเรียน!AK10)</f>
        <v>3</v>
      </c>
      <c r="AK10" s="171">
        <f>IF(ครูประเมินนักเรียน!AL10="","",ครูประเมินนักเรียน!AL10)</f>
        <v>2</v>
      </c>
      <c r="AL10" s="171">
        <f>IF(ครูประเมินนักเรียน!AM10="","",ครูประเมินนักเรียน!AM10)</f>
        <v>2</v>
      </c>
      <c r="AM10" s="171">
        <f>IF(ครูประเมินนักเรียน!AN10="","",ครูประเมินนักเรียน!AN10)</f>
        <v>2</v>
      </c>
      <c r="AN10" s="171">
        <f>IF(ครูประเมินนักเรียน!AO10="","",ครูประเมินนักเรียน!AO10)</f>
        <v>1</v>
      </c>
      <c r="AO10" s="171">
        <f>IF(ครูประเมินนักเรียน!AP10="","",ครูประเมินนักเรียน!AP10)</f>
        <v>1</v>
      </c>
      <c r="AP10" s="171">
        <f>IF(ครูประเมินนักเรียน!AQ10="","",ครูประเมินนักเรียน!AQ10)</f>
        <v>2</v>
      </c>
      <c r="AQ10" s="171">
        <f>IF(ครูประเมินนักเรียน!AR10="","",ครูประเมินนักเรียน!AR10)</f>
        <v>2</v>
      </c>
      <c r="AR10" s="171">
        <f>IF(ครูประเมินนักเรียน!AS10="","",ครูประเมินนักเรียน!AS10)</f>
        <v>2</v>
      </c>
      <c r="AS10" s="171">
        <f>IF(ครูประเมินนักเรียน!AT10="","",ครูประเมินนักเรียน!AT10)</f>
        <v>2</v>
      </c>
      <c r="AT10" s="171">
        <f>IF(ครูประเมินนักเรียน!AU10="","",ครูประเมินนักเรียน!AU10)</f>
        <v>2</v>
      </c>
      <c r="AU10" s="171">
        <f>IF(ครูประเมินนักเรียน!AV10="","",ครูประเมินนักเรียน!AV10)</f>
        <v>2</v>
      </c>
      <c r="AV10" s="171">
        <f>IF(ครูประเมินนักเรียน!AW10="","",ครูประเมินนักเรียน!AW10)</f>
        <v>2</v>
      </c>
      <c r="AW10" s="171">
        <f>IF(ครูประเมินนักเรียน!AX10="","",ครูประเมินนักเรียน!AX10)</f>
        <v>2</v>
      </c>
      <c r="AX10" s="171">
        <f>IF(ครูประเมินนักเรียน!AY10="","",ครูประเมินนักเรียน!AY10)</f>
        <v>3</v>
      </c>
      <c r="AY10" s="171">
        <f>IF(ครูประเมินนักเรียน!AZ10="","",ครูประเมินนักเรียน!AZ10)</f>
        <v>3</v>
      </c>
      <c r="AZ10" s="171">
        <f>IF(ครูประเมินนักเรียน!BA10="","",ครูประเมินนักเรียน!BA10)</f>
        <v>3</v>
      </c>
      <c r="BA10" s="172">
        <f>IF(C10="","",SUM(D10:AZ10))</f>
        <v>82</v>
      </c>
      <c r="BB10" s="173">
        <f>IF(BA10=0,0,IF(BA10="","",ROUND((BA10*100)/$BA$8,2)))</f>
        <v>71.930000000000007</v>
      </c>
      <c r="BC10" s="179">
        <f>IF(BB10="","",VLOOKUP(BB10,$BF$10:$BJ$13,4,TRUE))</f>
        <v>2</v>
      </c>
      <c r="BD10" s="174" t="str">
        <f>IF(BB10="","",VLOOKUP(BB10,$BF$10:$BJ$13,5,TRUE))</f>
        <v>ดี</v>
      </c>
      <c r="BE10" s="176"/>
      <c r="BF10" s="180">
        <v>0</v>
      </c>
      <c r="BG10" s="181" t="s">
        <v>269</v>
      </c>
      <c r="BH10" s="180">
        <v>39</v>
      </c>
      <c r="BI10" s="182">
        <v>0</v>
      </c>
      <c r="BJ10" s="180" t="s">
        <v>54</v>
      </c>
      <c r="BK10" s="176"/>
    </row>
    <row r="11" spans="1:63" s="3" customFormat="1" ht="15.75" customHeight="1">
      <c r="A11" s="2">
        <v>2</v>
      </c>
      <c r="B11" s="38">
        <f>IF(นักเรียน!C7="","",นักเรียน!C7)</f>
        <v>5168</v>
      </c>
      <c r="C11" s="39" t="str">
        <f>IF(นักเรียน!D7="","",นักเรียน!D7)</f>
        <v>เด็กชายวันชัย  แก้วดอนลี</v>
      </c>
      <c r="D11" s="170" t="str">
        <f>IF(ครูประเมินนักเรียน!E11="","",ครูประเมินนักเรียน!E11)</f>
        <v/>
      </c>
      <c r="E11" s="171" t="str">
        <f>IF(ครูประเมินนักเรียน!F11="","",ครูประเมินนักเรียน!F11)</f>
        <v/>
      </c>
      <c r="F11" s="171" t="str">
        <f>IF(ครูประเมินนักเรียน!G11="","",ครูประเมินนักเรียน!G11)</f>
        <v/>
      </c>
      <c r="G11" s="171" t="str">
        <f>IF(ครูประเมินนักเรียน!H11="","",ครูประเมินนักเรียน!H11)</f>
        <v/>
      </c>
      <c r="H11" s="171" t="str">
        <f>IF(ครูประเมินนักเรียน!I11="","",ครูประเมินนักเรียน!I11)</f>
        <v/>
      </c>
      <c r="I11" s="171" t="str">
        <f>IF(ครูประเมินนักเรียน!J11="","",ครูประเมินนักเรียน!J11)</f>
        <v/>
      </c>
      <c r="J11" s="171" t="str">
        <f>IF(ครูประเมินนักเรียน!K11="","",ครูประเมินนักเรียน!K11)</f>
        <v/>
      </c>
      <c r="K11" s="171" t="str">
        <f>IF(ครูประเมินนักเรียน!L11="","",ครูประเมินนักเรียน!L11)</f>
        <v/>
      </c>
      <c r="L11" s="171" t="str">
        <f>IF(ครูประเมินนักเรียน!M11="","",ครูประเมินนักเรียน!M11)</f>
        <v/>
      </c>
      <c r="M11" s="171" t="str">
        <f>IF(ครูประเมินนักเรียน!N11="","",ครูประเมินนักเรียน!N11)</f>
        <v/>
      </c>
      <c r="N11" s="171" t="str">
        <f>IF(ครูประเมินนักเรียน!O11="","",ครูประเมินนักเรียน!O11)</f>
        <v/>
      </c>
      <c r="O11" s="171">
        <f>IF(ครูประเมินนักเรียน!P11="","",ครูประเมินนักเรียน!P11)</f>
        <v>3</v>
      </c>
      <c r="P11" s="171">
        <f>IF(ครูประเมินนักเรียน!Q11="","",ครูประเมินนักเรียน!Q11)</f>
        <v>3</v>
      </c>
      <c r="Q11" s="171">
        <f>IF(ครูประเมินนักเรียน!R11="","",ครูประเมินนักเรียน!R11)</f>
        <v>3</v>
      </c>
      <c r="R11" s="171">
        <f>IF(ครูประเมินนักเรียน!S11="","",ครูประเมินนักเรียน!S11)</f>
        <v>3</v>
      </c>
      <c r="S11" s="171">
        <f>IF(ครูประเมินนักเรียน!T11="","",ครูประเมินนักเรียน!T11)</f>
        <v>2</v>
      </c>
      <c r="T11" s="171">
        <f>IF(ครูประเมินนักเรียน!U11="","",ครูประเมินนักเรียน!U11)</f>
        <v>2</v>
      </c>
      <c r="U11" s="171">
        <f>IF(ครูประเมินนักเรียน!V11="","",ครูประเมินนักเรียน!V11)</f>
        <v>2</v>
      </c>
      <c r="V11" s="171">
        <f>IF(ครูประเมินนักเรียน!W11="","",ครูประเมินนักเรียน!W11)</f>
        <v>2</v>
      </c>
      <c r="W11" s="171">
        <f>IF(ครูประเมินนักเรียน!X11="","",ครูประเมินนักเรียน!X11)</f>
        <v>2</v>
      </c>
      <c r="X11" s="171">
        <f>IF(ครูประเมินนักเรียน!Y11="","",ครูประเมินนักเรียน!Y11)</f>
        <v>2</v>
      </c>
      <c r="Y11" s="171">
        <f>IF(ครูประเมินนักเรียน!Z11="","",ครูประเมินนักเรียน!Z11)</f>
        <v>2</v>
      </c>
      <c r="Z11" s="171">
        <f>IF(ครูประเมินนักเรียน!AA11="","",ครูประเมินนักเรียน!AA11)</f>
        <v>2</v>
      </c>
      <c r="AA11" s="171">
        <f>IF(ครูประเมินนักเรียน!AB11="","",ครูประเมินนักเรียน!AB11)</f>
        <v>3</v>
      </c>
      <c r="AB11" s="171">
        <f>IF(ครูประเมินนักเรียน!AC11="","",ครูประเมินนักเรียน!AC11)</f>
        <v>3</v>
      </c>
      <c r="AC11" s="171">
        <f>IF(ครูประเมินนักเรียน!AD11="","",ครูประเมินนักเรียน!AD11)</f>
        <v>3</v>
      </c>
      <c r="AD11" s="171">
        <f>IF(ครูประเมินนักเรียน!AE11="","",ครูประเมินนักเรียน!AE11)</f>
        <v>3</v>
      </c>
      <c r="AE11" s="171">
        <f>IF(ครูประเมินนักเรียน!AF11="","",ครูประเมินนักเรียน!AF11)</f>
        <v>3</v>
      </c>
      <c r="AF11" s="171">
        <f>IF(ครูประเมินนักเรียน!AG11="","",ครูประเมินนักเรียน!AG11)</f>
        <v>3</v>
      </c>
      <c r="AG11" s="171">
        <f>IF(ครูประเมินนักเรียน!AH11="","",ครูประเมินนักเรียน!AH11)</f>
        <v>3</v>
      </c>
      <c r="AH11" s="171">
        <f>IF(ครูประเมินนักเรียน!AI11="","",ครูประเมินนักเรียน!AI11)</f>
        <v>3</v>
      </c>
      <c r="AI11" s="171">
        <f>IF(ครูประเมินนักเรียน!AJ11="","",ครูประเมินนักเรียน!AJ11)</f>
        <v>3</v>
      </c>
      <c r="AJ11" s="171">
        <f>IF(ครูประเมินนักเรียน!AK11="","",ครูประเมินนักเรียน!AK11)</f>
        <v>3</v>
      </c>
      <c r="AK11" s="171">
        <f>IF(ครูประเมินนักเรียน!AL11="","",ครูประเมินนักเรียน!AL11)</f>
        <v>3</v>
      </c>
      <c r="AL11" s="171">
        <f>IF(ครูประเมินนักเรียน!AM11="","",ครูประเมินนักเรียน!AM11)</f>
        <v>3</v>
      </c>
      <c r="AM11" s="171">
        <f>IF(ครูประเมินนักเรียน!AN11="","",ครูประเมินนักเรียน!AN11)</f>
        <v>3</v>
      </c>
      <c r="AN11" s="171">
        <f>IF(ครูประเมินนักเรียน!AO11="","",ครูประเมินนักเรียน!AO11)</f>
        <v>3</v>
      </c>
      <c r="AO11" s="171">
        <f>IF(ครูประเมินนักเรียน!AP11="","",ครูประเมินนักเรียน!AP11)</f>
        <v>3</v>
      </c>
      <c r="AP11" s="171">
        <f>IF(ครูประเมินนักเรียน!AQ11="","",ครูประเมินนักเรียน!AQ11)</f>
        <v>3</v>
      </c>
      <c r="AQ11" s="171">
        <f>IF(ครูประเมินนักเรียน!AR11="","",ครูประเมินนักเรียน!AR11)</f>
        <v>3</v>
      </c>
      <c r="AR11" s="171">
        <f>IF(ครูประเมินนักเรียน!AS11="","",ครูประเมินนักเรียน!AS11)</f>
        <v>3</v>
      </c>
      <c r="AS11" s="171">
        <f>IF(ครูประเมินนักเรียน!AT11="","",ครูประเมินนักเรียน!AT11)</f>
        <v>3</v>
      </c>
      <c r="AT11" s="171">
        <f>IF(ครูประเมินนักเรียน!AU11="","",ครูประเมินนักเรียน!AU11)</f>
        <v>3</v>
      </c>
      <c r="AU11" s="171">
        <f>IF(ครูประเมินนักเรียน!AV11="","",ครูประเมินนักเรียน!AV11)</f>
        <v>3</v>
      </c>
      <c r="AV11" s="171">
        <f>IF(ครูประเมินนักเรียน!AW11="","",ครูประเมินนักเรียน!AW11)</f>
        <v>3</v>
      </c>
      <c r="AW11" s="171">
        <f>IF(ครูประเมินนักเรียน!AX11="","",ครูประเมินนักเรียน!AX11)</f>
        <v>3</v>
      </c>
      <c r="AX11" s="171">
        <f>IF(ครูประเมินนักเรียน!AY11="","",ครูประเมินนักเรียน!AY11)</f>
        <v>3</v>
      </c>
      <c r="AY11" s="171">
        <f>IF(ครูประเมินนักเรียน!AZ11="","",ครูประเมินนักเรียน!AZ11)</f>
        <v>3</v>
      </c>
      <c r="AZ11" s="171">
        <f>IF(ครูประเมินนักเรียน!BA11="","",ครูประเมินนักเรียน!BA11)</f>
        <v>3</v>
      </c>
      <c r="BA11" s="172">
        <f t="shared" ref="BA11:BA54" si="0">IF(C11="","",SUM(D11:AZ11))</f>
        <v>106</v>
      </c>
      <c r="BB11" s="173">
        <f t="shared" ref="BB11:BB54" si="1">IF(BA11=0,0,IF(BA11="","",ROUND((BA11*100)/$BA$8,2)))</f>
        <v>92.98</v>
      </c>
      <c r="BC11" s="179">
        <f t="shared" ref="BC11:BC54" si="2">IF(BB11="","",VLOOKUP(BB11,$BF$10:$BJ$13,4,TRUE))</f>
        <v>3</v>
      </c>
      <c r="BD11" s="174" t="str">
        <f t="shared" ref="BD11:BD54" si="3">IF(BB11="","",VLOOKUP(BB11,$BF$10:$BJ$13,5,TRUE))</f>
        <v>ดีเยี่ยม</v>
      </c>
      <c r="BE11" s="176"/>
      <c r="BF11" s="180">
        <v>40</v>
      </c>
      <c r="BG11" s="181" t="s">
        <v>269</v>
      </c>
      <c r="BH11" s="180">
        <v>59</v>
      </c>
      <c r="BI11" s="182">
        <v>1</v>
      </c>
      <c r="BJ11" s="180" t="s">
        <v>53</v>
      </c>
      <c r="BK11" s="176"/>
    </row>
    <row r="12" spans="1:63" s="3" customFormat="1" ht="15.75" customHeight="1">
      <c r="A12" s="2">
        <v>3</v>
      </c>
      <c r="B12" s="38">
        <f>IF(นักเรียน!C8="","",นักเรียน!C8)</f>
        <v>5169</v>
      </c>
      <c r="C12" s="39" t="str">
        <f>IF(นักเรียน!D8="","",นักเรียน!D8)</f>
        <v>เด็กชายเกียรติดำรงค์  ปึงเจริญปัญญา</v>
      </c>
      <c r="D12" s="170" t="str">
        <f>IF(ครูประเมินนักเรียน!E12="","",ครูประเมินนักเรียน!E12)</f>
        <v/>
      </c>
      <c r="E12" s="171" t="str">
        <f>IF(ครูประเมินนักเรียน!F12="","",ครูประเมินนักเรียน!F12)</f>
        <v/>
      </c>
      <c r="F12" s="171" t="str">
        <f>IF(ครูประเมินนักเรียน!G12="","",ครูประเมินนักเรียน!G12)</f>
        <v/>
      </c>
      <c r="G12" s="171" t="str">
        <f>IF(ครูประเมินนักเรียน!H12="","",ครูประเมินนักเรียน!H12)</f>
        <v/>
      </c>
      <c r="H12" s="171" t="str">
        <f>IF(ครูประเมินนักเรียน!I12="","",ครูประเมินนักเรียน!I12)</f>
        <v/>
      </c>
      <c r="I12" s="171" t="str">
        <f>IF(ครูประเมินนักเรียน!J12="","",ครูประเมินนักเรียน!J12)</f>
        <v/>
      </c>
      <c r="J12" s="171" t="str">
        <f>IF(ครูประเมินนักเรียน!K12="","",ครูประเมินนักเรียน!K12)</f>
        <v/>
      </c>
      <c r="K12" s="171" t="str">
        <f>IF(ครูประเมินนักเรียน!L12="","",ครูประเมินนักเรียน!L12)</f>
        <v/>
      </c>
      <c r="L12" s="171" t="str">
        <f>IF(ครูประเมินนักเรียน!M12="","",ครูประเมินนักเรียน!M12)</f>
        <v/>
      </c>
      <c r="M12" s="171" t="str">
        <f>IF(ครูประเมินนักเรียน!N12="","",ครูประเมินนักเรียน!N12)</f>
        <v/>
      </c>
      <c r="N12" s="171" t="str">
        <f>IF(ครูประเมินนักเรียน!O12="","",ครูประเมินนักเรียน!O12)</f>
        <v/>
      </c>
      <c r="O12" s="171">
        <f>IF(ครูประเมินนักเรียน!P12="","",ครูประเมินนักเรียน!P12)</f>
        <v>2</v>
      </c>
      <c r="P12" s="171">
        <f>IF(ครูประเมินนักเรียน!Q12="","",ครูประเมินนักเรียน!Q12)</f>
        <v>2</v>
      </c>
      <c r="Q12" s="171">
        <f>IF(ครูประเมินนักเรียน!R12="","",ครูประเมินนักเรียน!R12)</f>
        <v>2</v>
      </c>
      <c r="R12" s="171">
        <f>IF(ครูประเมินนักเรียน!S12="","",ครูประเมินนักเรียน!S12)</f>
        <v>2</v>
      </c>
      <c r="S12" s="171">
        <f>IF(ครูประเมินนักเรียน!T12="","",ครูประเมินนักเรียน!T12)</f>
        <v>2</v>
      </c>
      <c r="T12" s="171">
        <f>IF(ครูประเมินนักเรียน!U12="","",ครูประเมินนักเรียน!U12)</f>
        <v>2</v>
      </c>
      <c r="U12" s="171">
        <f>IF(ครูประเมินนักเรียน!V12="","",ครูประเมินนักเรียน!V12)</f>
        <v>2</v>
      </c>
      <c r="V12" s="171">
        <f>IF(ครูประเมินนักเรียน!W12="","",ครูประเมินนักเรียน!W12)</f>
        <v>2</v>
      </c>
      <c r="W12" s="171">
        <f>IF(ครูประเมินนักเรียน!X12="","",ครูประเมินนักเรียน!X12)</f>
        <v>2</v>
      </c>
      <c r="X12" s="171">
        <f>IF(ครูประเมินนักเรียน!Y12="","",ครูประเมินนักเรียน!Y12)</f>
        <v>3</v>
      </c>
      <c r="Y12" s="171">
        <f>IF(ครูประเมินนักเรียน!Z12="","",ครูประเมินนักเรียน!Z12)</f>
        <v>3</v>
      </c>
      <c r="Z12" s="171">
        <f>IF(ครูประเมินนักเรียน!AA12="","",ครูประเมินนักเรียน!AA12)</f>
        <v>3</v>
      </c>
      <c r="AA12" s="171">
        <f>IF(ครูประเมินนักเรียน!AB12="","",ครูประเมินนักเรียน!AB12)</f>
        <v>3</v>
      </c>
      <c r="AB12" s="171">
        <f>IF(ครูประเมินนักเรียน!AC12="","",ครูประเมินนักเรียน!AC12)</f>
        <v>3</v>
      </c>
      <c r="AC12" s="171">
        <f>IF(ครูประเมินนักเรียน!AD12="","",ครูประเมินนักเรียน!AD12)</f>
        <v>3</v>
      </c>
      <c r="AD12" s="171">
        <f>IF(ครูประเมินนักเรียน!AE12="","",ครูประเมินนักเรียน!AE12)</f>
        <v>3</v>
      </c>
      <c r="AE12" s="171">
        <f>IF(ครูประเมินนักเรียน!AF12="","",ครูประเมินนักเรียน!AF12)</f>
        <v>3</v>
      </c>
      <c r="AF12" s="171">
        <f>IF(ครูประเมินนักเรียน!AG12="","",ครูประเมินนักเรียน!AG12)</f>
        <v>2</v>
      </c>
      <c r="AG12" s="171">
        <f>IF(ครูประเมินนักเรียน!AH12="","",ครูประเมินนักเรียน!AH12)</f>
        <v>2</v>
      </c>
      <c r="AH12" s="171">
        <f>IF(ครูประเมินนักเรียน!AI12="","",ครูประเมินนักเรียน!AI12)</f>
        <v>2</v>
      </c>
      <c r="AI12" s="171">
        <f>IF(ครูประเมินนักเรียน!AJ12="","",ครูประเมินนักเรียน!AJ12)</f>
        <v>3</v>
      </c>
      <c r="AJ12" s="171">
        <f>IF(ครูประเมินนักเรียน!AK12="","",ครูประเมินนักเรียน!AK12)</f>
        <v>3</v>
      </c>
      <c r="AK12" s="171">
        <f>IF(ครูประเมินนักเรียน!AL12="","",ครูประเมินนักเรียน!AL12)</f>
        <v>3</v>
      </c>
      <c r="AL12" s="171">
        <f>IF(ครูประเมินนักเรียน!AM12="","",ครูประเมินนักเรียน!AM12)</f>
        <v>3</v>
      </c>
      <c r="AM12" s="171">
        <f>IF(ครูประเมินนักเรียน!AN12="","",ครูประเมินนักเรียน!AN12)</f>
        <v>3</v>
      </c>
      <c r="AN12" s="171">
        <f>IF(ครูประเมินนักเรียน!AO12="","",ครูประเมินนักเรียน!AO12)</f>
        <v>3</v>
      </c>
      <c r="AO12" s="171">
        <f>IF(ครูประเมินนักเรียน!AP12="","",ครูประเมินนักเรียน!AP12)</f>
        <v>3</v>
      </c>
      <c r="AP12" s="171">
        <f>IF(ครูประเมินนักเรียน!AQ12="","",ครูประเมินนักเรียน!AQ12)</f>
        <v>2</v>
      </c>
      <c r="AQ12" s="171">
        <f>IF(ครูประเมินนักเรียน!AR12="","",ครูประเมินนักเรียน!AR12)</f>
        <v>2</v>
      </c>
      <c r="AR12" s="171">
        <f>IF(ครูประเมินนักเรียน!AS12="","",ครูประเมินนักเรียน!AS12)</f>
        <v>2</v>
      </c>
      <c r="AS12" s="171">
        <f>IF(ครูประเมินนักเรียน!AT12="","",ครูประเมินนักเรียน!AT12)</f>
        <v>2</v>
      </c>
      <c r="AT12" s="171">
        <f>IF(ครูประเมินนักเรียน!AU12="","",ครูประเมินนักเรียน!AU12)</f>
        <v>2</v>
      </c>
      <c r="AU12" s="171">
        <f>IF(ครูประเมินนักเรียน!AV12="","",ครูประเมินนักเรียน!AV12)</f>
        <v>2</v>
      </c>
      <c r="AV12" s="171">
        <f>IF(ครูประเมินนักเรียน!AW12="","",ครูประเมินนักเรียน!AW12)</f>
        <v>3</v>
      </c>
      <c r="AW12" s="171">
        <f>IF(ครูประเมินนักเรียน!AX12="","",ครูประเมินนักเรียน!AX12)</f>
        <v>3</v>
      </c>
      <c r="AX12" s="171">
        <f>IF(ครูประเมินนักเรียน!AY12="","",ครูประเมินนักเรียน!AY12)</f>
        <v>3</v>
      </c>
      <c r="AY12" s="171">
        <f>IF(ครูประเมินนักเรียน!AZ12="","",ครูประเมินนักเรียน!AZ12)</f>
        <v>2</v>
      </c>
      <c r="AZ12" s="171">
        <f>IF(ครูประเมินนักเรียน!BA12="","",ครูประเมินนักเรียน!BA12)</f>
        <v>2</v>
      </c>
      <c r="BA12" s="172">
        <f t="shared" si="0"/>
        <v>94</v>
      </c>
      <c r="BB12" s="173">
        <f t="shared" si="1"/>
        <v>82.46</v>
      </c>
      <c r="BC12" s="179">
        <f t="shared" si="2"/>
        <v>3</v>
      </c>
      <c r="BD12" s="174" t="str">
        <f t="shared" si="3"/>
        <v>ดีเยี่ยม</v>
      </c>
      <c r="BE12" s="176"/>
      <c r="BF12" s="180">
        <v>60</v>
      </c>
      <c r="BG12" s="181" t="s">
        <v>269</v>
      </c>
      <c r="BH12" s="180">
        <v>74</v>
      </c>
      <c r="BI12" s="182">
        <v>2</v>
      </c>
      <c r="BJ12" s="180" t="s">
        <v>52</v>
      </c>
      <c r="BK12" s="176"/>
    </row>
    <row r="13" spans="1:63" s="3" customFormat="1" ht="15.75" customHeight="1">
      <c r="A13" s="2">
        <v>4</v>
      </c>
      <c r="B13" s="38">
        <f>IF(นักเรียน!C9="","",นักเรียน!C9)</f>
        <v>5170</v>
      </c>
      <c r="C13" s="39" t="str">
        <f>IF(นักเรียน!D9="","",นักเรียน!D9)</f>
        <v>เด็กชายสิปปนนท์  เชิดรุ่งเรือง</v>
      </c>
      <c r="D13" s="170" t="str">
        <f>IF(ครูประเมินนักเรียน!E13="","",ครูประเมินนักเรียน!E13)</f>
        <v/>
      </c>
      <c r="E13" s="171" t="str">
        <f>IF(ครูประเมินนักเรียน!F13="","",ครูประเมินนักเรียน!F13)</f>
        <v/>
      </c>
      <c r="F13" s="171" t="str">
        <f>IF(ครูประเมินนักเรียน!G13="","",ครูประเมินนักเรียน!G13)</f>
        <v/>
      </c>
      <c r="G13" s="171" t="str">
        <f>IF(ครูประเมินนักเรียน!H13="","",ครูประเมินนักเรียน!H13)</f>
        <v/>
      </c>
      <c r="H13" s="171" t="str">
        <f>IF(ครูประเมินนักเรียน!I13="","",ครูประเมินนักเรียน!I13)</f>
        <v/>
      </c>
      <c r="I13" s="171" t="str">
        <f>IF(ครูประเมินนักเรียน!J13="","",ครูประเมินนักเรียน!J13)</f>
        <v/>
      </c>
      <c r="J13" s="171" t="str">
        <f>IF(ครูประเมินนักเรียน!K13="","",ครูประเมินนักเรียน!K13)</f>
        <v/>
      </c>
      <c r="K13" s="171" t="str">
        <f>IF(ครูประเมินนักเรียน!L13="","",ครูประเมินนักเรียน!L13)</f>
        <v/>
      </c>
      <c r="L13" s="171" t="str">
        <f>IF(ครูประเมินนักเรียน!M13="","",ครูประเมินนักเรียน!M13)</f>
        <v/>
      </c>
      <c r="M13" s="171" t="str">
        <f>IF(ครูประเมินนักเรียน!N13="","",ครูประเมินนักเรียน!N13)</f>
        <v/>
      </c>
      <c r="N13" s="171" t="str">
        <f>IF(ครูประเมินนักเรียน!O13="","",ครูประเมินนักเรียน!O13)</f>
        <v/>
      </c>
      <c r="O13" s="171" t="str">
        <f>IF(ครูประเมินนักเรียน!P13="","",ครูประเมินนักเรียน!P13)</f>
        <v/>
      </c>
      <c r="P13" s="171" t="str">
        <f>IF(ครูประเมินนักเรียน!Q13="","",ครูประเมินนักเรียน!Q13)</f>
        <v/>
      </c>
      <c r="Q13" s="171" t="str">
        <f>IF(ครูประเมินนักเรียน!R13="","",ครูประเมินนักเรียน!R13)</f>
        <v/>
      </c>
      <c r="R13" s="171" t="str">
        <f>IF(ครูประเมินนักเรียน!S13="","",ครูประเมินนักเรียน!S13)</f>
        <v/>
      </c>
      <c r="S13" s="171" t="str">
        <f>IF(ครูประเมินนักเรียน!T13="","",ครูประเมินนักเรียน!T13)</f>
        <v/>
      </c>
      <c r="T13" s="171" t="str">
        <f>IF(ครูประเมินนักเรียน!U13="","",ครูประเมินนักเรียน!U13)</f>
        <v/>
      </c>
      <c r="U13" s="171" t="str">
        <f>IF(ครูประเมินนักเรียน!V13="","",ครูประเมินนักเรียน!V13)</f>
        <v/>
      </c>
      <c r="V13" s="171" t="str">
        <f>IF(ครูประเมินนักเรียน!W13="","",ครูประเมินนักเรียน!W13)</f>
        <v/>
      </c>
      <c r="W13" s="171" t="str">
        <f>IF(ครูประเมินนักเรียน!X13="","",ครูประเมินนักเรียน!X13)</f>
        <v/>
      </c>
      <c r="X13" s="171" t="str">
        <f>IF(ครูประเมินนักเรียน!Y13="","",ครูประเมินนักเรียน!Y13)</f>
        <v/>
      </c>
      <c r="Y13" s="171" t="str">
        <f>IF(ครูประเมินนักเรียน!Z13="","",ครูประเมินนักเรียน!Z13)</f>
        <v/>
      </c>
      <c r="Z13" s="171" t="str">
        <f>IF(ครูประเมินนักเรียน!AA13="","",ครูประเมินนักเรียน!AA13)</f>
        <v/>
      </c>
      <c r="AA13" s="171" t="str">
        <f>IF(ครูประเมินนักเรียน!AB13="","",ครูประเมินนักเรียน!AB13)</f>
        <v/>
      </c>
      <c r="AB13" s="171" t="str">
        <f>IF(ครูประเมินนักเรียน!AC13="","",ครูประเมินนักเรียน!AC13)</f>
        <v/>
      </c>
      <c r="AC13" s="171" t="str">
        <f>IF(ครูประเมินนักเรียน!AD13="","",ครูประเมินนักเรียน!AD13)</f>
        <v/>
      </c>
      <c r="AD13" s="171" t="str">
        <f>IF(ครูประเมินนักเรียน!AE13="","",ครูประเมินนักเรียน!AE13)</f>
        <v/>
      </c>
      <c r="AE13" s="171" t="str">
        <f>IF(ครูประเมินนักเรียน!AF13="","",ครูประเมินนักเรียน!AF13)</f>
        <v/>
      </c>
      <c r="AF13" s="171" t="str">
        <f>IF(ครูประเมินนักเรียน!AG13="","",ครูประเมินนักเรียน!AG13)</f>
        <v/>
      </c>
      <c r="AG13" s="171" t="str">
        <f>IF(ครูประเมินนักเรียน!AH13="","",ครูประเมินนักเรียน!AH13)</f>
        <v/>
      </c>
      <c r="AH13" s="171" t="str">
        <f>IF(ครูประเมินนักเรียน!AI13="","",ครูประเมินนักเรียน!AI13)</f>
        <v/>
      </c>
      <c r="AI13" s="171" t="str">
        <f>IF(ครูประเมินนักเรียน!AJ13="","",ครูประเมินนักเรียน!AJ13)</f>
        <v/>
      </c>
      <c r="AJ13" s="171" t="str">
        <f>IF(ครูประเมินนักเรียน!AK13="","",ครูประเมินนักเรียน!AK13)</f>
        <v/>
      </c>
      <c r="AK13" s="171" t="str">
        <f>IF(ครูประเมินนักเรียน!AL13="","",ครูประเมินนักเรียน!AL13)</f>
        <v/>
      </c>
      <c r="AL13" s="171" t="str">
        <f>IF(ครูประเมินนักเรียน!AM13="","",ครูประเมินนักเรียน!AM13)</f>
        <v/>
      </c>
      <c r="AM13" s="171" t="str">
        <f>IF(ครูประเมินนักเรียน!AN13="","",ครูประเมินนักเรียน!AN13)</f>
        <v/>
      </c>
      <c r="AN13" s="171" t="str">
        <f>IF(ครูประเมินนักเรียน!AO13="","",ครูประเมินนักเรียน!AO13)</f>
        <v/>
      </c>
      <c r="AO13" s="171" t="str">
        <f>IF(ครูประเมินนักเรียน!AP13="","",ครูประเมินนักเรียน!AP13)</f>
        <v/>
      </c>
      <c r="AP13" s="171" t="str">
        <f>IF(ครูประเมินนักเรียน!AQ13="","",ครูประเมินนักเรียน!AQ13)</f>
        <v/>
      </c>
      <c r="AQ13" s="171" t="str">
        <f>IF(ครูประเมินนักเรียน!AR13="","",ครูประเมินนักเรียน!AR13)</f>
        <v/>
      </c>
      <c r="AR13" s="171" t="str">
        <f>IF(ครูประเมินนักเรียน!AS13="","",ครูประเมินนักเรียน!AS13)</f>
        <v/>
      </c>
      <c r="AS13" s="171" t="str">
        <f>IF(ครูประเมินนักเรียน!AT13="","",ครูประเมินนักเรียน!AT13)</f>
        <v/>
      </c>
      <c r="AT13" s="171" t="str">
        <f>IF(ครูประเมินนักเรียน!AU13="","",ครูประเมินนักเรียน!AU13)</f>
        <v/>
      </c>
      <c r="AU13" s="171" t="str">
        <f>IF(ครูประเมินนักเรียน!AV13="","",ครูประเมินนักเรียน!AV13)</f>
        <v/>
      </c>
      <c r="AV13" s="171" t="str">
        <f>IF(ครูประเมินนักเรียน!AW13="","",ครูประเมินนักเรียน!AW13)</f>
        <v/>
      </c>
      <c r="AW13" s="171" t="str">
        <f>IF(ครูประเมินนักเรียน!AX13="","",ครูประเมินนักเรียน!AX13)</f>
        <v/>
      </c>
      <c r="AX13" s="171" t="str">
        <f>IF(ครูประเมินนักเรียน!AY13="","",ครูประเมินนักเรียน!AY13)</f>
        <v/>
      </c>
      <c r="AY13" s="171" t="str">
        <f>IF(ครูประเมินนักเรียน!AZ13="","",ครูประเมินนักเรียน!AZ13)</f>
        <v/>
      </c>
      <c r="AZ13" s="171" t="str">
        <f>IF(ครูประเมินนักเรียน!BA13="","",ครูประเมินนักเรียน!BA13)</f>
        <v/>
      </c>
      <c r="BA13" s="172">
        <f t="shared" si="0"/>
        <v>0</v>
      </c>
      <c r="BB13" s="173">
        <f t="shared" si="1"/>
        <v>0</v>
      </c>
      <c r="BC13" s="179">
        <f t="shared" si="2"/>
        <v>0</v>
      </c>
      <c r="BD13" s="174" t="str">
        <f t="shared" si="3"/>
        <v>ปรับปรุง</v>
      </c>
      <c r="BE13" s="176"/>
      <c r="BF13" s="180">
        <v>75</v>
      </c>
      <c r="BG13" s="181" t="s">
        <v>269</v>
      </c>
      <c r="BH13" s="180">
        <v>100</v>
      </c>
      <c r="BI13" s="182">
        <v>3</v>
      </c>
      <c r="BJ13" s="180" t="s">
        <v>51</v>
      </c>
      <c r="BK13" s="176"/>
    </row>
    <row r="14" spans="1:63" s="3" customFormat="1" ht="15.75" customHeight="1">
      <c r="A14" s="2">
        <v>5</v>
      </c>
      <c r="B14" s="38">
        <f>IF(นักเรียน!C10="","",นักเรียน!C10)</f>
        <v>5172</v>
      </c>
      <c r="C14" s="39" t="str">
        <f>IF(นักเรียน!D10="","",นักเรียน!D10)</f>
        <v>เด็กชายทักษิณ  สืบเพ็ง</v>
      </c>
      <c r="D14" s="170" t="str">
        <f>IF(ครูประเมินนักเรียน!E14="","",ครูประเมินนักเรียน!E14)</f>
        <v/>
      </c>
      <c r="E14" s="171" t="str">
        <f>IF(ครูประเมินนักเรียน!F14="","",ครูประเมินนักเรียน!F14)</f>
        <v/>
      </c>
      <c r="F14" s="171" t="str">
        <f>IF(ครูประเมินนักเรียน!G14="","",ครูประเมินนักเรียน!G14)</f>
        <v/>
      </c>
      <c r="G14" s="171" t="str">
        <f>IF(ครูประเมินนักเรียน!H14="","",ครูประเมินนักเรียน!H14)</f>
        <v/>
      </c>
      <c r="H14" s="171" t="str">
        <f>IF(ครูประเมินนักเรียน!I14="","",ครูประเมินนักเรียน!I14)</f>
        <v/>
      </c>
      <c r="I14" s="171" t="str">
        <f>IF(ครูประเมินนักเรียน!J14="","",ครูประเมินนักเรียน!J14)</f>
        <v/>
      </c>
      <c r="J14" s="171" t="str">
        <f>IF(ครูประเมินนักเรียน!K14="","",ครูประเมินนักเรียน!K14)</f>
        <v/>
      </c>
      <c r="K14" s="171" t="str">
        <f>IF(ครูประเมินนักเรียน!L14="","",ครูประเมินนักเรียน!L14)</f>
        <v/>
      </c>
      <c r="L14" s="171" t="str">
        <f>IF(ครูประเมินนักเรียน!M14="","",ครูประเมินนักเรียน!M14)</f>
        <v/>
      </c>
      <c r="M14" s="171" t="str">
        <f>IF(ครูประเมินนักเรียน!N14="","",ครูประเมินนักเรียน!N14)</f>
        <v/>
      </c>
      <c r="N14" s="171" t="str">
        <f>IF(ครูประเมินนักเรียน!O14="","",ครูประเมินนักเรียน!O14)</f>
        <v/>
      </c>
      <c r="O14" s="171" t="str">
        <f>IF(ครูประเมินนักเรียน!P14="","",ครูประเมินนักเรียน!P14)</f>
        <v/>
      </c>
      <c r="P14" s="171" t="str">
        <f>IF(ครูประเมินนักเรียน!Q14="","",ครูประเมินนักเรียน!Q14)</f>
        <v/>
      </c>
      <c r="Q14" s="171" t="str">
        <f>IF(ครูประเมินนักเรียน!R14="","",ครูประเมินนักเรียน!R14)</f>
        <v/>
      </c>
      <c r="R14" s="171" t="str">
        <f>IF(ครูประเมินนักเรียน!S14="","",ครูประเมินนักเรียน!S14)</f>
        <v/>
      </c>
      <c r="S14" s="171" t="str">
        <f>IF(ครูประเมินนักเรียน!T14="","",ครูประเมินนักเรียน!T14)</f>
        <v/>
      </c>
      <c r="T14" s="171" t="str">
        <f>IF(ครูประเมินนักเรียน!U14="","",ครูประเมินนักเรียน!U14)</f>
        <v/>
      </c>
      <c r="U14" s="171" t="str">
        <f>IF(ครูประเมินนักเรียน!V14="","",ครูประเมินนักเรียน!V14)</f>
        <v/>
      </c>
      <c r="V14" s="171" t="str">
        <f>IF(ครูประเมินนักเรียน!W14="","",ครูประเมินนักเรียน!W14)</f>
        <v/>
      </c>
      <c r="W14" s="171" t="str">
        <f>IF(ครูประเมินนักเรียน!X14="","",ครูประเมินนักเรียน!X14)</f>
        <v/>
      </c>
      <c r="X14" s="171" t="str">
        <f>IF(ครูประเมินนักเรียน!Y14="","",ครูประเมินนักเรียน!Y14)</f>
        <v/>
      </c>
      <c r="Y14" s="171" t="str">
        <f>IF(ครูประเมินนักเรียน!Z14="","",ครูประเมินนักเรียน!Z14)</f>
        <v/>
      </c>
      <c r="Z14" s="171" t="str">
        <f>IF(ครูประเมินนักเรียน!AA14="","",ครูประเมินนักเรียน!AA14)</f>
        <v/>
      </c>
      <c r="AA14" s="171" t="str">
        <f>IF(ครูประเมินนักเรียน!AB14="","",ครูประเมินนักเรียน!AB14)</f>
        <v/>
      </c>
      <c r="AB14" s="171" t="str">
        <f>IF(ครูประเมินนักเรียน!AC14="","",ครูประเมินนักเรียน!AC14)</f>
        <v/>
      </c>
      <c r="AC14" s="171" t="str">
        <f>IF(ครูประเมินนักเรียน!AD14="","",ครูประเมินนักเรียน!AD14)</f>
        <v/>
      </c>
      <c r="AD14" s="171" t="str">
        <f>IF(ครูประเมินนักเรียน!AE14="","",ครูประเมินนักเรียน!AE14)</f>
        <v/>
      </c>
      <c r="AE14" s="171" t="str">
        <f>IF(ครูประเมินนักเรียน!AF14="","",ครูประเมินนักเรียน!AF14)</f>
        <v/>
      </c>
      <c r="AF14" s="171" t="str">
        <f>IF(ครูประเมินนักเรียน!AG14="","",ครูประเมินนักเรียน!AG14)</f>
        <v/>
      </c>
      <c r="AG14" s="171" t="str">
        <f>IF(ครูประเมินนักเรียน!AH14="","",ครูประเมินนักเรียน!AH14)</f>
        <v/>
      </c>
      <c r="AH14" s="171" t="str">
        <f>IF(ครูประเมินนักเรียน!AI14="","",ครูประเมินนักเรียน!AI14)</f>
        <v/>
      </c>
      <c r="AI14" s="171" t="str">
        <f>IF(ครูประเมินนักเรียน!AJ14="","",ครูประเมินนักเรียน!AJ14)</f>
        <v/>
      </c>
      <c r="AJ14" s="171" t="str">
        <f>IF(ครูประเมินนักเรียน!AK14="","",ครูประเมินนักเรียน!AK14)</f>
        <v/>
      </c>
      <c r="AK14" s="171" t="str">
        <f>IF(ครูประเมินนักเรียน!AL14="","",ครูประเมินนักเรียน!AL14)</f>
        <v/>
      </c>
      <c r="AL14" s="171" t="str">
        <f>IF(ครูประเมินนักเรียน!AM14="","",ครูประเมินนักเรียน!AM14)</f>
        <v/>
      </c>
      <c r="AM14" s="171" t="str">
        <f>IF(ครูประเมินนักเรียน!AN14="","",ครูประเมินนักเรียน!AN14)</f>
        <v/>
      </c>
      <c r="AN14" s="171" t="str">
        <f>IF(ครูประเมินนักเรียน!AO14="","",ครูประเมินนักเรียน!AO14)</f>
        <v/>
      </c>
      <c r="AO14" s="171" t="str">
        <f>IF(ครูประเมินนักเรียน!AP14="","",ครูประเมินนักเรียน!AP14)</f>
        <v/>
      </c>
      <c r="AP14" s="171" t="str">
        <f>IF(ครูประเมินนักเรียน!AQ14="","",ครูประเมินนักเรียน!AQ14)</f>
        <v/>
      </c>
      <c r="AQ14" s="171" t="str">
        <f>IF(ครูประเมินนักเรียน!AR14="","",ครูประเมินนักเรียน!AR14)</f>
        <v/>
      </c>
      <c r="AR14" s="171" t="str">
        <f>IF(ครูประเมินนักเรียน!AS14="","",ครูประเมินนักเรียน!AS14)</f>
        <v/>
      </c>
      <c r="AS14" s="171" t="str">
        <f>IF(ครูประเมินนักเรียน!AT14="","",ครูประเมินนักเรียน!AT14)</f>
        <v/>
      </c>
      <c r="AT14" s="171" t="str">
        <f>IF(ครูประเมินนักเรียน!AU14="","",ครูประเมินนักเรียน!AU14)</f>
        <v/>
      </c>
      <c r="AU14" s="171" t="str">
        <f>IF(ครูประเมินนักเรียน!AV14="","",ครูประเมินนักเรียน!AV14)</f>
        <v/>
      </c>
      <c r="AV14" s="171" t="str">
        <f>IF(ครูประเมินนักเรียน!AW14="","",ครูประเมินนักเรียน!AW14)</f>
        <v/>
      </c>
      <c r="AW14" s="171" t="str">
        <f>IF(ครูประเมินนักเรียน!AX14="","",ครูประเมินนักเรียน!AX14)</f>
        <v/>
      </c>
      <c r="AX14" s="171" t="str">
        <f>IF(ครูประเมินนักเรียน!AY14="","",ครูประเมินนักเรียน!AY14)</f>
        <v/>
      </c>
      <c r="AY14" s="171" t="str">
        <f>IF(ครูประเมินนักเรียน!AZ14="","",ครูประเมินนักเรียน!AZ14)</f>
        <v/>
      </c>
      <c r="AZ14" s="171" t="str">
        <f>IF(ครูประเมินนักเรียน!BA14="","",ครูประเมินนักเรียน!BA14)</f>
        <v/>
      </c>
      <c r="BA14" s="172">
        <f t="shared" si="0"/>
        <v>0</v>
      </c>
      <c r="BB14" s="173">
        <f t="shared" si="1"/>
        <v>0</v>
      </c>
      <c r="BC14" s="179">
        <f t="shared" si="2"/>
        <v>0</v>
      </c>
      <c r="BD14" s="174" t="str">
        <f t="shared" si="3"/>
        <v>ปรับปรุง</v>
      </c>
      <c r="BE14" s="176"/>
      <c r="BF14" s="178"/>
      <c r="BG14" s="178"/>
      <c r="BH14" s="178"/>
      <c r="BI14" s="178"/>
      <c r="BJ14" s="178"/>
      <c r="BK14" s="176"/>
    </row>
    <row r="15" spans="1:63" s="3" customFormat="1" ht="15.75" customHeight="1">
      <c r="A15" s="2">
        <v>6</v>
      </c>
      <c r="B15" s="38">
        <f>IF(นักเรียน!C11="","",นักเรียน!C11)</f>
        <v>5194</v>
      </c>
      <c r="C15" s="39" t="str">
        <f>IF(นักเรียน!D11="","",นักเรียน!D11)</f>
        <v>เด็กชายพงศ์พิสุทธิ์  จินดา</v>
      </c>
      <c r="D15" s="170" t="str">
        <f>IF(ครูประเมินนักเรียน!E15="","",ครูประเมินนักเรียน!E15)</f>
        <v/>
      </c>
      <c r="E15" s="171" t="str">
        <f>IF(ครูประเมินนักเรียน!F15="","",ครูประเมินนักเรียน!F15)</f>
        <v/>
      </c>
      <c r="F15" s="171" t="str">
        <f>IF(ครูประเมินนักเรียน!G15="","",ครูประเมินนักเรียน!G15)</f>
        <v/>
      </c>
      <c r="G15" s="171" t="str">
        <f>IF(ครูประเมินนักเรียน!H15="","",ครูประเมินนักเรียน!H15)</f>
        <v/>
      </c>
      <c r="H15" s="171" t="str">
        <f>IF(ครูประเมินนักเรียน!I15="","",ครูประเมินนักเรียน!I15)</f>
        <v/>
      </c>
      <c r="I15" s="171" t="str">
        <f>IF(ครูประเมินนักเรียน!J15="","",ครูประเมินนักเรียน!J15)</f>
        <v/>
      </c>
      <c r="J15" s="171" t="str">
        <f>IF(ครูประเมินนักเรียน!K15="","",ครูประเมินนักเรียน!K15)</f>
        <v/>
      </c>
      <c r="K15" s="171" t="str">
        <f>IF(ครูประเมินนักเรียน!L15="","",ครูประเมินนักเรียน!L15)</f>
        <v/>
      </c>
      <c r="L15" s="171" t="str">
        <f>IF(ครูประเมินนักเรียน!M15="","",ครูประเมินนักเรียน!M15)</f>
        <v/>
      </c>
      <c r="M15" s="171" t="str">
        <f>IF(ครูประเมินนักเรียน!N15="","",ครูประเมินนักเรียน!N15)</f>
        <v/>
      </c>
      <c r="N15" s="171" t="str">
        <f>IF(ครูประเมินนักเรียน!O15="","",ครูประเมินนักเรียน!O15)</f>
        <v/>
      </c>
      <c r="O15" s="171" t="str">
        <f>IF(ครูประเมินนักเรียน!P15="","",ครูประเมินนักเรียน!P15)</f>
        <v/>
      </c>
      <c r="P15" s="171" t="str">
        <f>IF(ครูประเมินนักเรียน!Q15="","",ครูประเมินนักเรียน!Q15)</f>
        <v/>
      </c>
      <c r="Q15" s="171" t="str">
        <f>IF(ครูประเมินนักเรียน!R15="","",ครูประเมินนักเรียน!R15)</f>
        <v/>
      </c>
      <c r="R15" s="171" t="str">
        <f>IF(ครูประเมินนักเรียน!S15="","",ครูประเมินนักเรียน!S15)</f>
        <v/>
      </c>
      <c r="S15" s="171" t="str">
        <f>IF(ครูประเมินนักเรียน!T15="","",ครูประเมินนักเรียน!T15)</f>
        <v/>
      </c>
      <c r="T15" s="171" t="str">
        <f>IF(ครูประเมินนักเรียน!U15="","",ครูประเมินนักเรียน!U15)</f>
        <v/>
      </c>
      <c r="U15" s="171" t="str">
        <f>IF(ครูประเมินนักเรียน!V15="","",ครูประเมินนักเรียน!V15)</f>
        <v/>
      </c>
      <c r="V15" s="171" t="str">
        <f>IF(ครูประเมินนักเรียน!W15="","",ครูประเมินนักเรียน!W15)</f>
        <v/>
      </c>
      <c r="W15" s="171" t="str">
        <f>IF(ครูประเมินนักเรียน!X15="","",ครูประเมินนักเรียน!X15)</f>
        <v/>
      </c>
      <c r="X15" s="171" t="str">
        <f>IF(ครูประเมินนักเรียน!Y15="","",ครูประเมินนักเรียน!Y15)</f>
        <v/>
      </c>
      <c r="Y15" s="171" t="str">
        <f>IF(ครูประเมินนักเรียน!Z15="","",ครูประเมินนักเรียน!Z15)</f>
        <v/>
      </c>
      <c r="Z15" s="171" t="str">
        <f>IF(ครูประเมินนักเรียน!AA15="","",ครูประเมินนักเรียน!AA15)</f>
        <v/>
      </c>
      <c r="AA15" s="171" t="str">
        <f>IF(ครูประเมินนักเรียน!AB15="","",ครูประเมินนักเรียน!AB15)</f>
        <v/>
      </c>
      <c r="AB15" s="171" t="str">
        <f>IF(ครูประเมินนักเรียน!AC15="","",ครูประเมินนักเรียน!AC15)</f>
        <v/>
      </c>
      <c r="AC15" s="171" t="str">
        <f>IF(ครูประเมินนักเรียน!AD15="","",ครูประเมินนักเรียน!AD15)</f>
        <v/>
      </c>
      <c r="AD15" s="171" t="str">
        <f>IF(ครูประเมินนักเรียน!AE15="","",ครูประเมินนักเรียน!AE15)</f>
        <v/>
      </c>
      <c r="AE15" s="171" t="str">
        <f>IF(ครูประเมินนักเรียน!AF15="","",ครูประเมินนักเรียน!AF15)</f>
        <v/>
      </c>
      <c r="AF15" s="171" t="str">
        <f>IF(ครูประเมินนักเรียน!AG15="","",ครูประเมินนักเรียน!AG15)</f>
        <v/>
      </c>
      <c r="AG15" s="171" t="str">
        <f>IF(ครูประเมินนักเรียน!AH15="","",ครูประเมินนักเรียน!AH15)</f>
        <v/>
      </c>
      <c r="AH15" s="171" t="str">
        <f>IF(ครูประเมินนักเรียน!AI15="","",ครูประเมินนักเรียน!AI15)</f>
        <v/>
      </c>
      <c r="AI15" s="171" t="str">
        <f>IF(ครูประเมินนักเรียน!AJ15="","",ครูประเมินนักเรียน!AJ15)</f>
        <v/>
      </c>
      <c r="AJ15" s="171" t="str">
        <f>IF(ครูประเมินนักเรียน!AK15="","",ครูประเมินนักเรียน!AK15)</f>
        <v/>
      </c>
      <c r="AK15" s="171" t="str">
        <f>IF(ครูประเมินนักเรียน!AL15="","",ครูประเมินนักเรียน!AL15)</f>
        <v/>
      </c>
      <c r="AL15" s="171" t="str">
        <f>IF(ครูประเมินนักเรียน!AM15="","",ครูประเมินนักเรียน!AM15)</f>
        <v/>
      </c>
      <c r="AM15" s="171" t="str">
        <f>IF(ครูประเมินนักเรียน!AN15="","",ครูประเมินนักเรียน!AN15)</f>
        <v/>
      </c>
      <c r="AN15" s="171" t="str">
        <f>IF(ครูประเมินนักเรียน!AO15="","",ครูประเมินนักเรียน!AO15)</f>
        <v/>
      </c>
      <c r="AO15" s="171" t="str">
        <f>IF(ครูประเมินนักเรียน!AP15="","",ครูประเมินนักเรียน!AP15)</f>
        <v/>
      </c>
      <c r="AP15" s="171" t="str">
        <f>IF(ครูประเมินนักเรียน!AQ15="","",ครูประเมินนักเรียน!AQ15)</f>
        <v/>
      </c>
      <c r="AQ15" s="171" t="str">
        <f>IF(ครูประเมินนักเรียน!AR15="","",ครูประเมินนักเรียน!AR15)</f>
        <v/>
      </c>
      <c r="AR15" s="171" t="str">
        <f>IF(ครูประเมินนักเรียน!AS15="","",ครูประเมินนักเรียน!AS15)</f>
        <v/>
      </c>
      <c r="AS15" s="171" t="str">
        <f>IF(ครูประเมินนักเรียน!AT15="","",ครูประเมินนักเรียน!AT15)</f>
        <v/>
      </c>
      <c r="AT15" s="171" t="str">
        <f>IF(ครูประเมินนักเรียน!AU15="","",ครูประเมินนักเรียน!AU15)</f>
        <v/>
      </c>
      <c r="AU15" s="171" t="str">
        <f>IF(ครูประเมินนักเรียน!AV15="","",ครูประเมินนักเรียน!AV15)</f>
        <v/>
      </c>
      <c r="AV15" s="171" t="str">
        <f>IF(ครูประเมินนักเรียน!AW15="","",ครูประเมินนักเรียน!AW15)</f>
        <v/>
      </c>
      <c r="AW15" s="171" t="str">
        <f>IF(ครูประเมินนักเรียน!AX15="","",ครูประเมินนักเรียน!AX15)</f>
        <v/>
      </c>
      <c r="AX15" s="171" t="str">
        <f>IF(ครูประเมินนักเรียน!AY15="","",ครูประเมินนักเรียน!AY15)</f>
        <v/>
      </c>
      <c r="AY15" s="171" t="str">
        <f>IF(ครูประเมินนักเรียน!AZ15="","",ครูประเมินนักเรียน!AZ15)</f>
        <v/>
      </c>
      <c r="AZ15" s="171" t="str">
        <f>IF(ครูประเมินนักเรียน!BA15="","",ครูประเมินนักเรียน!BA15)</f>
        <v/>
      </c>
      <c r="BA15" s="172">
        <f t="shared" si="0"/>
        <v>0</v>
      </c>
      <c r="BB15" s="173">
        <f t="shared" si="1"/>
        <v>0</v>
      </c>
      <c r="BC15" s="179">
        <f t="shared" si="2"/>
        <v>0</v>
      </c>
      <c r="BD15" s="174" t="str">
        <f t="shared" si="3"/>
        <v>ปรับปรุง</v>
      </c>
      <c r="BE15" s="176"/>
      <c r="BF15" s="176"/>
      <c r="BG15" s="176"/>
      <c r="BH15" s="176"/>
      <c r="BI15" s="176"/>
      <c r="BJ15" s="176"/>
      <c r="BK15" s="176"/>
    </row>
    <row r="16" spans="1:63" s="3" customFormat="1" ht="15.75" customHeight="1">
      <c r="A16" s="2">
        <v>7</v>
      </c>
      <c r="B16" s="38">
        <f>IF(นักเรียน!C12="","",นักเรียน!C12)</f>
        <v>5599</v>
      </c>
      <c r="C16" s="39" t="str">
        <f>IF(นักเรียน!D12="","",นักเรียน!D12)</f>
        <v>เด็กชายอนุสรณ์  หาญสุด</v>
      </c>
      <c r="D16" s="170" t="str">
        <f>IF(ครูประเมินนักเรียน!E16="","",ครูประเมินนักเรียน!E16)</f>
        <v/>
      </c>
      <c r="E16" s="171" t="str">
        <f>IF(ครูประเมินนักเรียน!F16="","",ครูประเมินนักเรียน!F16)</f>
        <v/>
      </c>
      <c r="F16" s="171" t="str">
        <f>IF(ครูประเมินนักเรียน!G16="","",ครูประเมินนักเรียน!G16)</f>
        <v/>
      </c>
      <c r="G16" s="171" t="str">
        <f>IF(ครูประเมินนักเรียน!H16="","",ครูประเมินนักเรียน!H16)</f>
        <v/>
      </c>
      <c r="H16" s="171" t="str">
        <f>IF(ครูประเมินนักเรียน!I16="","",ครูประเมินนักเรียน!I16)</f>
        <v/>
      </c>
      <c r="I16" s="171" t="str">
        <f>IF(ครูประเมินนักเรียน!J16="","",ครูประเมินนักเรียน!J16)</f>
        <v/>
      </c>
      <c r="J16" s="171" t="str">
        <f>IF(ครูประเมินนักเรียน!K16="","",ครูประเมินนักเรียน!K16)</f>
        <v/>
      </c>
      <c r="K16" s="171" t="str">
        <f>IF(ครูประเมินนักเรียน!L16="","",ครูประเมินนักเรียน!L16)</f>
        <v/>
      </c>
      <c r="L16" s="171" t="str">
        <f>IF(ครูประเมินนักเรียน!M16="","",ครูประเมินนักเรียน!M16)</f>
        <v/>
      </c>
      <c r="M16" s="171" t="str">
        <f>IF(ครูประเมินนักเรียน!N16="","",ครูประเมินนักเรียน!N16)</f>
        <v/>
      </c>
      <c r="N16" s="171" t="str">
        <f>IF(ครูประเมินนักเรียน!O16="","",ครูประเมินนักเรียน!O16)</f>
        <v/>
      </c>
      <c r="O16" s="171" t="str">
        <f>IF(ครูประเมินนักเรียน!P16="","",ครูประเมินนักเรียน!P16)</f>
        <v/>
      </c>
      <c r="P16" s="171" t="str">
        <f>IF(ครูประเมินนักเรียน!Q16="","",ครูประเมินนักเรียน!Q16)</f>
        <v/>
      </c>
      <c r="Q16" s="171" t="str">
        <f>IF(ครูประเมินนักเรียน!R16="","",ครูประเมินนักเรียน!R16)</f>
        <v/>
      </c>
      <c r="R16" s="171" t="str">
        <f>IF(ครูประเมินนักเรียน!S16="","",ครูประเมินนักเรียน!S16)</f>
        <v/>
      </c>
      <c r="S16" s="171" t="str">
        <f>IF(ครูประเมินนักเรียน!T16="","",ครูประเมินนักเรียน!T16)</f>
        <v/>
      </c>
      <c r="T16" s="171" t="str">
        <f>IF(ครูประเมินนักเรียน!U16="","",ครูประเมินนักเรียน!U16)</f>
        <v/>
      </c>
      <c r="U16" s="171" t="str">
        <f>IF(ครูประเมินนักเรียน!V16="","",ครูประเมินนักเรียน!V16)</f>
        <v/>
      </c>
      <c r="V16" s="171" t="str">
        <f>IF(ครูประเมินนักเรียน!W16="","",ครูประเมินนักเรียน!W16)</f>
        <v/>
      </c>
      <c r="W16" s="171" t="str">
        <f>IF(ครูประเมินนักเรียน!X16="","",ครูประเมินนักเรียน!X16)</f>
        <v/>
      </c>
      <c r="X16" s="171" t="str">
        <f>IF(ครูประเมินนักเรียน!Y16="","",ครูประเมินนักเรียน!Y16)</f>
        <v/>
      </c>
      <c r="Y16" s="171" t="str">
        <f>IF(ครูประเมินนักเรียน!Z16="","",ครูประเมินนักเรียน!Z16)</f>
        <v/>
      </c>
      <c r="Z16" s="171" t="str">
        <f>IF(ครูประเมินนักเรียน!AA16="","",ครูประเมินนักเรียน!AA16)</f>
        <v/>
      </c>
      <c r="AA16" s="171" t="str">
        <f>IF(ครูประเมินนักเรียน!AB16="","",ครูประเมินนักเรียน!AB16)</f>
        <v/>
      </c>
      <c r="AB16" s="171" t="str">
        <f>IF(ครูประเมินนักเรียน!AC16="","",ครูประเมินนักเรียน!AC16)</f>
        <v/>
      </c>
      <c r="AC16" s="171" t="str">
        <f>IF(ครูประเมินนักเรียน!AD16="","",ครูประเมินนักเรียน!AD16)</f>
        <v/>
      </c>
      <c r="AD16" s="171" t="str">
        <f>IF(ครูประเมินนักเรียน!AE16="","",ครูประเมินนักเรียน!AE16)</f>
        <v/>
      </c>
      <c r="AE16" s="171" t="str">
        <f>IF(ครูประเมินนักเรียน!AF16="","",ครูประเมินนักเรียน!AF16)</f>
        <v/>
      </c>
      <c r="AF16" s="171" t="str">
        <f>IF(ครูประเมินนักเรียน!AG16="","",ครูประเมินนักเรียน!AG16)</f>
        <v/>
      </c>
      <c r="AG16" s="171" t="str">
        <f>IF(ครูประเมินนักเรียน!AH16="","",ครูประเมินนักเรียน!AH16)</f>
        <v/>
      </c>
      <c r="AH16" s="171" t="str">
        <f>IF(ครูประเมินนักเรียน!AI16="","",ครูประเมินนักเรียน!AI16)</f>
        <v/>
      </c>
      <c r="AI16" s="171" t="str">
        <f>IF(ครูประเมินนักเรียน!AJ16="","",ครูประเมินนักเรียน!AJ16)</f>
        <v/>
      </c>
      <c r="AJ16" s="171" t="str">
        <f>IF(ครูประเมินนักเรียน!AK16="","",ครูประเมินนักเรียน!AK16)</f>
        <v/>
      </c>
      <c r="AK16" s="171" t="str">
        <f>IF(ครูประเมินนักเรียน!AL16="","",ครูประเมินนักเรียน!AL16)</f>
        <v/>
      </c>
      <c r="AL16" s="171" t="str">
        <f>IF(ครูประเมินนักเรียน!AM16="","",ครูประเมินนักเรียน!AM16)</f>
        <v/>
      </c>
      <c r="AM16" s="171" t="str">
        <f>IF(ครูประเมินนักเรียน!AN16="","",ครูประเมินนักเรียน!AN16)</f>
        <v/>
      </c>
      <c r="AN16" s="171" t="str">
        <f>IF(ครูประเมินนักเรียน!AO16="","",ครูประเมินนักเรียน!AO16)</f>
        <v/>
      </c>
      <c r="AO16" s="171" t="str">
        <f>IF(ครูประเมินนักเรียน!AP16="","",ครูประเมินนักเรียน!AP16)</f>
        <v/>
      </c>
      <c r="AP16" s="171" t="str">
        <f>IF(ครูประเมินนักเรียน!AQ16="","",ครูประเมินนักเรียน!AQ16)</f>
        <v/>
      </c>
      <c r="AQ16" s="171" t="str">
        <f>IF(ครูประเมินนักเรียน!AR16="","",ครูประเมินนักเรียน!AR16)</f>
        <v/>
      </c>
      <c r="AR16" s="171" t="str">
        <f>IF(ครูประเมินนักเรียน!AS16="","",ครูประเมินนักเรียน!AS16)</f>
        <v/>
      </c>
      <c r="AS16" s="171" t="str">
        <f>IF(ครูประเมินนักเรียน!AT16="","",ครูประเมินนักเรียน!AT16)</f>
        <v/>
      </c>
      <c r="AT16" s="171" t="str">
        <f>IF(ครูประเมินนักเรียน!AU16="","",ครูประเมินนักเรียน!AU16)</f>
        <v/>
      </c>
      <c r="AU16" s="171" t="str">
        <f>IF(ครูประเมินนักเรียน!AV16="","",ครูประเมินนักเรียน!AV16)</f>
        <v/>
      </c>
      <c r="AV16" s="171" t="str">
        <f>IF(ครูประเมินนักเรียน!AW16="","",ครูประเมินนักเรียน!AW16)</f>
        <v/>
      </c>
      <c r="AW16" s="171" t="str">
        <f>IF(ครูประเมินนักเรียน!AX16="","",ครูประเมินนักเรียน!AX16)</f>
        <v/>
      </c>
      <c r="AX16" s="171" t="str">
        <f>IF(ครูประเมินนักเรียน!AY16="","",ครูประเมินนักเรียน!AY16)</f>
        <v/>
      </c>
      <c r="AY16" s="171" t="str">
        <f>IF(ครูประเมินนักเรียน!AZ16="","",ครูประเมินนักเรียน!AZ16)</f>
        <v/>
      </c>
      <c r="AZ16" s="171" t="str">
        <f>IF(ครูประเมินนักเรียน!BA16="","",ครูประเมินนักเรียน!BA16)</f>
        <v/>
      </c>
      <c r="BA16" s="172">
        <f t="shared" si="0"/>
        <v>0</v>
      </c>
      <c r="BB16" s="173">
        <f t="shared" si="1"/>
        <v>0</v>
      </c>
      <c r="BC16" s="179">
        <f t="shared" si="2"/>
        <v>0</v>
      </c>
      <c r="BD16" s="174" t="str">
        <f t="shared" si="3"/>
        <v>ปรับปรุง</v>
      </c>
      <c r="BE16" s="176"/>
      <c r="BF16" s="176"/>
      <c r="BG16" s="176"/>
      <c r="BH16" s="176"/>
      <c r="BI16" s="176"/>
      <c r="BJ16" s="176"/>
      <c r="BK16" s="176"/>
    </row>
    <row r="17" spans="1:63" s="3" customFormat="1" ht="15.75" customHeight="1">
      <c r="A17" s="2">
        <v>8</v>
      </c>
      <c r="B17" s="38">
        <f>IF(นักเรียน!C13="","",นักเรียน!C13)</f>
        <v>5600</v>
      </c>
      <c r="C17" s="39" t="str">
        <f>IF(นักเรียน!D13="","",นักเรียน!D13)</f>
        <v>เด็กชายอนุศักดิ์  หาญสุด</v>
      </c>
      <c r="D17" s="170" t="str">
        <f>IF(ครูประเมินนักเรียน!E17="","",ครูประเมินนักเรียน!E17)</f>
        <v/>
      </c>
      <c r="E17" s="171" t="str">
        <f>IF(ครูประเมินนักเรียน!F17="","",ครูประเมินนักเรียน!F17)</f>
        <v/>
      </c>
      <c r="F17" s="171" t="str">
        <f>IF(ครูประเมินนักเรียน!G17="","",ครูประเมินนักเรียน!G17)</f>
        <v/>
      </c>
      <c r="G17" s="171" t="str">
        <f>IF(ครูประเมินนักเรียน!H17="","",ครูประเมินนักเรียน!H17)</f>
        <v/>
      </c>
      <c r="H17" s="171" t="str">
        <f>IF(ครูประเมินนักเรียน!I17="","",ครูประเมินนักเรียน!I17)</f>
        <v/>
      </c>
      <c r="I17" s="171" t="str">
        <f>IF(ครูประเมินนักเรียน!J17="","",ครูประเมินนักเรียน!J17)</f>
        <v/>
      </c>
      <c r="J17" s="171" t="str">
        <f>IF(ครูประเมินนักเรียน!K17="","",ครูประเมินนักเรียน!K17)</f>
        <v/>
      </c>
      <c r="K17" s="171" t="str">
        <f>IF(ครูประเมินนักเรียน!L17="","",ครูประเมินนักเรียน!L17)</f>
        <v/>
      </c>
      <c r="L17" s="171" t="str">
        <f>IF(ครูประเมินนักเรียน!M17="","",ครูประเมินนักเรียน!M17)</f>
        <v/>
      </c>
      <c r="M17" s="171" t="str">
        <f>IF(ครูประเมินนักเรียน!N17="","",ครูประเมินนักเรียน!N17)</f>
        <v/>
      </c>
      <c r="N17" s="171" t="str">
        <f>IF(ครูประเมินนักเรียน!O17="","",ครูประเมินนักเรียน!O17)</f>
        <v/>
      </c>
      <c r="O17" s="171" t="str">
        <f>IF(ครูประเมินนักเรียน!P17="","",ครูประเมินนักเรียน!P17)</f>
        <v/>
      </c>
      <c r="P17" s="171" t="str">
        <f>IF(ครูประเมินนักเรียน!Q17="","",ครูประเมินนักเรียน!Q17)</f>
        <v/>
      </c>
      <c r="Q17" s="171" t="str">
        <f>IF(ครูประเมินนักเรียน!R17="","",ครูประเมินนักเรียน!R17)</f>
        <v/>
      </c>
      <c r="R17" s="171" t="str">
        <f>IF(ครูประเมินนักเรียน!S17="","",ครูประเมินนักเรียน!S17)</f>
        <v/>
      </c>
      <c r="S17" s="171" t="str">
        <f>IF(ครูประเมินนักเรียน!T17="","",ครูประเมินนักเรียน!T17)</f>
        <v/>
      </c>
      <c r="T17" s="171" t="str">
        <f>IF(ครูประเมินนักเรียน!U17="","",ครูประเมินนักเรียน!U17)</f>
        <v/>
      </c>
      <c r="U17" s="171" t="str">
        <f>IF(ครูประเมินนักเรียน!V17="","",ครูประเมินนักเรียน!V17)</f>
        <v/>
      </c>
      <c r="V17" s="171" t="str">
        <f>IF(ครูประเมินนักเรียน!W17="","",ครูประเมินนักเรียน!W17)</f>
        <v/>
      </c>
      <c r="W17" s="171" t="str">
        <f>IF(ครูประเมินนักเรียน!X17="","",ครูประเมินนักเรียน!X17)</f>
        <v/>
      </c>
      <c r="X17" s="171" t="str">
        <f>IF(ครูประเมินนักเรียน!Y17="","",ครูประเมินนักเรียน!Y17)</f>
        <v/>
      </c>
      <c r="Y17" s="171" t="str">
        <f>IF(ครูประเมินนักเรียน!Z17="","",ครูประเมินนักเรียน!Z17)</f>
        <v/>
      </c>
      <c r="Z17" s="171" t="str">
        <f>IF(ครูประเมินนักเรียน!AA17="","",ครูประเมินนักเรียน!AA17)</f>
        <v/>
      </c>
      <c r="AA17" s="171" t="str">
        <f>IF(ครูประเมินนักเรียน!AB17="","",ครูประเมินนักเรียน!AB17)</f>
        <v/>
      </c>
      <c r="AB17" s="171" t="str">
        <f>IF(ครูประเมินนักเรียน!AC17="","",ครูประเมินนักเรียน!AC17)</f>
        <v/>
      </c>
      <c r="AC17" s="171" t="str">
        <f>IF(ครูประเมินนักเรียน!AD17="","",ครูประเมินนักเรียน!AD17)</f>
        <v/>
      </c>
      <c r="AD17" s="171" t="str">
        <f>IF(ครูประเมินนักเรียน!AE17="","",ครูประเมินนักเรียน!AE17)</f>
        <v/>
      </c>
      <c r="AE17" s="171" t="str">
        <f>IF(ครูประเมินนักเรียน!AF17="","",ครูประเมินนักเรียน!AF17)</f>
        <v/>
      </c>
      <c r="AF17" s="171" t="str">
        <f>IF(ครูประเมินนักเรียน!AG17="","",ครูประเมินนักเรียน!AG17)</f>
        <v/>
      </c>
      <c r="AG17" s="171" t="str">
        <f>IF(ครูประเมินนักเรียน!AH17="","",ครูประเมินนักเรียน!AH17)</f>
        <v/>
      </c>
      <c r="AH17" s="171" t="str">
        <f>IF(ครูประเมินนักเรียน!AI17="","",ครูประเมินนักเรียน!AI17)</f>
        <v/>
      </c>
      <c r="AI17" s="171" t="str">
        <f>IF(ครูประเมินนักเรียน!AJ17="","",ครูประเมินนักเรียน!AJ17)</f>
        <v/>
      </c>
      <c r="AJ17" s="171" t="str">
        <f>IF(ครูประเมินนักเรียน!AK17="","",ครูประเมินนักเรียน!AK17)</f>
        <v/>
      </c>
      <c r="AK17" s="171" t="str">
        <f>IF(ครูประเมินนักเรียน!AL17="","",ครูประเมินนักเรียน!AL17)</f>
        <v/>
      </c>
      <c r="AL17" s="171" t="str">
        <f>IF(ครูประเมินนักเรียน!AM17="","",ครูประเมินนักเรียน!AM17)</f>
        <v/>
      </c>
      <c r="AM17" s="171" t="str">
        <f>IF(ครูประเมินนักเรียน!AN17="","",ครูประเมินนักเรียน!AN17)</f>
        <v/>
      </c>
      <c r="AN17" s="171" t="str">
        <f>IF(ครูประเมินนักเรียน!AO17="","",ครูประเมินนักเรียน!AO17)</f>
        <v/>
      </c>
      <c r="AO17" s="171" t="str">
        <f>IF(ครูประเมินนักเรียน!AP17="","",ครูประเมินนักเรียน!AP17)</f>
        <v/>
      </c>
      <c r="AP17" s="171" t="str">
        <f>IF(ครูประเมินนักเรียน!AQ17="","",ครูประเมินนักเรียน!AQ17)</f>
        <v/>
      </c>
      <c r="AQ17" s="171" t="str">
        <f>IF(ครูประเมินนักเรียน!AR17="","",ครูประเมินนักเรียน!AR17)</f>
        <v/>
      </c>
      <c r="AR17" s="171" t="str">
        <f>IF(ครูประเมินนักเรียน!AS17="","",ครูประเมินนักเรียน!AS17)</f>
        <v/>
      </c>
      <c r="AS17" s="171" t="str">
        <f>IF(ครูประเมินนักเรียน!AT17="","",ครูประเมินนักเรียน!AT17)</f>
        <v/>
      </c>
      <c r="AT17" s="171" t="str">
        <f>IF(ครูประเมินนักเรียน!AU17="","",ครูประเมินนักเรียน!AU17)</f>
        <v/>
      </c>
      <c r="AU17" s="171" t="str">
        <f>IF(ครูประเมินนักเรียน!AV17="","",ครูประเมินนักเรียน!AV17)</f>
        <v/>
      </c>
      <c r="AV17" s="171" t="str">
        <f>IF(ครูประเมินนักเรียน!AW17="","",ครูประเมินนักเรียน!AW17)</f>
        <v/>
      </c>
      <c r="AW17" s="171" t="str">
        <f>IF(ครูประเมินนักเรียน!AX17="","",ครูประเมินนักเรียน!AX17)</f>
        <v/>
      </c>
      <c r="AX17" s="171" t="str">
        <f>IF(ครูประเมินนักเรียน!AY17="","",ครูประเมินนักเรียน!AY17)</f>
        <v/>
      </c>
      <c r="AY17" s="171" t="str">
        <f>IF(ครูประเมินนักเรียน!AZ17="","",ครูประเมินนักเรียน!AZ17)</f>
        <v/>
      </c>
      <c r="AZ17" s="171" t="str">
        <f>IF(ครูประเมินนักเรียน!BA17="","",ครูประเมินนักเรียน!BA17)</f>
        <v/>
      </c>
      <c r="BA17" s="172">
        <f t="shared" si="0"/>
        <v>0</v>
      </c>
      <c r="BB17" s="173">
        <f t="shared" si="1"/>
        <v>0</v>
      </c>
      <c r="BC17" s="179">
        <f t="shared" si="2"/>
        <v>0</v>
      </c>
      <c r="BD17" s="174" t="str">
        <f t="shared" si="3"/>
        <v>ปรับปรุง</v>
      </c>
      <c r="BE17" s="176"/>
      <c r="BF17" s="176"/>
      <c r="BG17" s="176"/>
      <c r="BH17" s="176"/>
      <c r="BI17" s="176"/>
      <c r="BJ17" s="176"/>
      <c r="BK17" s="176"/>
    </row>
    <row r="18" spans="1:63" s="3" customFormat="1" ht="15.75" customHeight="1">
      <c r="A18" s="2">
        <v>9</v>
      </c>
      <c r="B18" s="38">
        <f>IF(นักเรียน!C14="","",นักเรียน!C14)</f>
        <v>5174</v>
      </c>
      <c r="C18" s="39" t="str">
        <f>IF(นักเรียน!D14="","",นักเรียน!D14)</f>
        <v>เด็กหญิงกาญจนา  ตรีเมฆ</v>
      </c>
      <c r="D18" s="170" t="str">
        <f>IF(ครูประเมินนักเรียน!E18="","",ครูประเมินนักเรียน!E18)</f>
        <v/>
      </c>
      <c r="E18" s="171" t="str">
        <f>IF(ครูประเมินนักเรียน!F18="","",ครูประเมินนักเรียน!F18)</f>
        <v/>
      </c>
      <c r="F18" s="171" t="str">
        <f>IF(ครูประเมินนักเรียน!G18="","",ครูประเมินนักเรียน!G18)</f>
        <v/>
      </c>
      <c r="G18" s="171" t="str">
        <f>IF(ครูประเมินนักเรียน!H18="","",ครูประเมินนักเรียน!H18)</f>
        <v/>
      </c>
      <c r="H18" s="171" t="str">
        <f>IF(ครูประเมินนักเรียน!I18="","",ครูประเมินนักเรียน!I18)</f>
        <v/>
      </c>
      <c r="I18" s="171" t="str">
        <f>IF(ครูประเมินนักเรียน!J18="","",ครูประเมินนักเรียน!J18)</f>
        <v/>
      </c>
      <c r="J18" s="171" t="str">
        <f>IF(ครูประเมินนักเรียน!K18="","",ครูประเมินนักเรียน!K18)</f>
        <v/>
      </c>
      <c r="K18" s="171" t="str">
        <f>IF(ครูประเมินนักเรียน!L18="","",ครูประเมินนักเรียน!L18)</f>
        <v/>
      </c>
      <c r="L18" s="171" t="str">
        <f>IF(ครูประเมินนักเรียน!M18="","",ครูประเมินนักเรียน!M18)</f>
        <v/>
      </c>
      <c r="M18" s="171" t="str">
        <f>IF(ครูประเมินนักเรียน!N18="","",ครูประเมินนักเรียน!N18)</f>
        <v/>
      </c>
      <c r="N18" s="171" t="str">
        <f>IF(ครูประเมินนักเรียน!O18="","",ครูประเมินนักเรียน!O18)</f>
        <v/>
      </c>
      <c r="O18" s="171" t="str">
        <f>IF(ครูประเมินนักเรียน!P18="","",ครูประเมินนักเรียน!P18)</f>
        <v/>
      </c>
      <c r="P18" s="171" t="str">
        <f>IF(ครูประเมินนักเรียน!Q18="","",ครูประเมินนักเรียน!Q18)</f>
        <v/>
      </c>
      <c r="Q18" s="171" t="str">
        <f>IF(ครูประเมินนักเรียน!R18="","",ครูประเมินนักเรียน!R18)</f>
        <v/>
      </c>
      <c r="R18" s="171" t="str">
        <f>IF(ครูประเมินนักเรียน!S18="","",ครูประเมินนักเรียน!S18)</f>
        <v/>
      </c>
      <c r="S18" s="171" t="str">
        <f>IF(ครูประเมินนักเรียน!T18="","",ครูประเมินนักเรียน!T18)</f>
        <v/>
      </c>
      <c r="T18" s="171" t="str">
        <f>IF(ครูประเมินนักเรียน!U18="","",ครูประเมินนักเรียน!U18)</f>
        <v/>
      </c>
      <c r="U18" s="171" t="str">
        <f>IF(ครูประเมินนักเรียน!V18="","",ครูประเมินนักเรียน!V18)</f>
        <v/>
      </c>
      <c r="V18" s="171" t="str">
        <f>IF(ครูประเมินนักเรียน!W18="","",ครูประเมินนักเรียน!W18)</f>
        <v/>
      </c>
      <c r="W18" s="171" t="str">
        <f>IF(ครูประเมินนักเรียน!X18="","",ครูประเมินนักเรียน!X18)</f>
        <v/>
      </c>
      <c r="X18" s="171" t="str">
        <f>IF(ครูประเมินนักเรียน!Y18="","",ครูประเมินนักเรียน!Y18)</f>
        <v/>
      </c>
      <c r="Y18" s="171" t="str">
        <f>IF(ครูประเมินนักเรียน!Z18="","",ครูประเมินนักเรียน!Z18)</f>
        <v/>
      </c>
      <c r="Z18" s="171" t="str">
        <f>IF(ครูประเมินนักเรียน!AA18="","",ครูประเมินนักเรียน!AA18)</f>
        <v/>
      </c>
      <c r="AA18" s="171" t="str">
        <f>IF(ครูประเมินนักเรียน!AB18="","",ครูประเมินนักเรียน!AB18)</f>
        <v/>
      </c>
      <c r="AB18" s="171" t="str">
        <f>IF(ครูประเมินนักเรียน!AC18="","",ครูประเมินนักเรียน!AC18)</f>
        <v/>
      </c>
      <c r="AC18" s="171" t="str">
        <f>IF(ครูประเมินนักเรียน!AD18="","",ครูประเมินนักเรียน!AD18)</f>
        <v/>
      </c>
      <c r="AD18" s="171" t="str">
        <f>IF(ครูประเมินนักเรียน!AE18="","",ครูประเมินนักเรียน!AE18)</f>
        <v/>
      </c>
      <c r="AE18" s="171" t="str">
        <f>IF(ครูประเมินนักเรียน!AF18="","",ครูประเมินนักเรียน!AF18)</f>
        <v/>
      </c>
      <c r="AF18" s="171" t="str">
        <f>IF(ครูประเมินนักเรียน!AG18="","",ครูประเมินนักเรียน!AG18)</f>
        <v/>
      </c>
      <c r="AG18" s="171" t="str">
        <f>IF(ครูประเมินนักเรียน!AH18="","",ครูประเมินนักเรียน!AH18)</f>
        <v/>
      </c>
      <c r="AH18" s="171" t="str">
        <f>IF(ครูประเมินนักเรียน!AI18="","",ครูประเมินนักเรียน!AI18)</f>
        <v/>
      </c>
      <c r="AI18" s="171" t="str">
        <f>IF(ครูประเมินนักเรียน!AJ18="","",ครูประเมินนักเรียน!AJ18)</f>
        <v/>
      </c>
      <c r="AJ18" s="171" t="str">
        <f>IF(ครูประเมินนักเรียน!AK18="","",ครูประเมินนักเรียน!AK18)</f>
        <v/>
      </c>
      <c r="AK18" s="171" t="str">
        <f>IF(ครูประเมินนักเรียน!AL18="","",ครูประเมินนักเรียน!AL18)</f>
        <v/>
      </c>
      <c r="AL18" s="171" t="str">
        <f>IF(ครูประเมินนักเรียน!AM18="","",ครูประเมินนักเรียน!AM18)</f>
        <v/>
      </c>
      <c r="AM18" s="171" t="str">
        <f>IF(ครูประเมินนักเรียน!AN18="","",ครูประเมินนักเรียน!AN18)</f>
        <v/>
      </c>
      <c r="AN18" s="171" t="str">
        <f>IF(ครูประเมินนักเรียน!AO18="","",ครูประเมินนักเรียน!AO18)</f>
        <v/>
      </c>
      <c r="AO18" s="171" t="str">
        <f>IF(ครูประเมินนักเรียน!AP18="","",ครูประเมินนักเรียน!AP18)</f>
        <v/>
      </c>
      <c r="AP18" s="171" t="str">
        <f>IF(ครูประเมินนักเรียน!AQ18="","",ครูประเมินนักเรียน!AQ18)</f>
        <v/>
      </c>
      <c r="AQ18" s="171" t="str">
        <f>IF(ครูประเมินนักเรียน!AR18="","",ครูประเมินนักเรียน!AR18)</f>
        <v/>
      </c>
      <c r="AR18" s="171" t="str">
        <f>IF(ครูประเมินนักเรียน!AS18="","",ครูประเมินนักเรียน!AS18)</f>
        <v/>
      </c>
      <c r="AS18" s="171" t="str">
        <f>IF(ครูประเมินนักเรียน!AT18="","",ครูประเมินนักเรียน!AT18)</f>
        <v/>
      </c>
      <c r="AT18" s="171" t="str">
        <f>IF(ครูประเมินนักเรียน!AU18="","",ครูประเมินนักเรียน!AU18)</f>
        <v/>
      </c>
      <c r="AU18" s="171" t="str">
        <f>IF(ครูประเมินนักเรียน!AV18="","",ครูประเมินนักเรียน!AV18)</f>
        <v/>
      </c>
      <c r="AV18" s="171" t="str">
        <f>IF(ครูประเมินนักเรียน!AW18="","",ครูประเมินนักเรียน!AW18)</f>
        <v/>
      </c>
      <c r="AW18" s="171" t="str">
        <f>IF(ครูประเมินนักเรียน!AX18="","",ครูประเมินนักเรียน!AX18)</f>
        <v/>
      </c>
      <c r="AX18" s="171" t="str">
        <f>IF(ครูประเมินนักเรียน!AY18="","",ครูประเมินนักเรียน!AY18)</f>
        <v/>
      </c>
      <c r="AY18" s="171" t="str">
        <f>IF(ครูประเมินนักเรียน!AZ18="","",ครูประเมินนักเรียน!AZ18)</f>
        <v/>
      </c>
      <c r="AZ18" s="171" t="str">
        <f>IF(ครูประเมินนักเรียน!BA18="","",ครูประเมินนักเรียน!BA18)</f>
        <v/>
      </c>
      <c r="BA18" s="172">
        <f t="shared" si="0"/>
        <v>0</v>
      </c>
      <c r="BB18" s="173">
        <f t="shared" si="1"/>
        <v>0</v>
      </c>
      <c r="BC18" s="179">
        <f t="shared" si="2"/>
        <v>0</v>
      </c>
      <c r="BD18" s="174" t="str">
        <f t="shared" si="3"/>
        <v>ปรับปรุง</v>
      </c>
      <c r="BE18" s="176"/>
      <c r="BF18" s="176"/>
      <c r="BG18" s="176"/>
      <c r="BH18" s="176"/>
      <c r="BI18" s="176"/>
      <c r="BJ18" s="176"/>
      <c r="BK18" s="176"/>
    </row>
    <row r="19" spans="1:63" s="3" customFormat="1" ht="15.75" customHeight="1">
      <c r="A19" s="2">
        <v>10</v>
      </c>
      <c r="B19" s="38">
        <f>IF(นักเรียน!C15="","",นักเรียน!C15)</f>
        <v>5178</v>
      </c>
      <c r="C19" s="39" t="str">
        <f>IF(นักเรียน!D15="","",นักเรียน!D15)</f>
        <v>เด็กหญิงศิริรัตน์  เรศร์คงธนวัฒน์</v>
      </c>
      <c r="D19" s="170" t="str">
        <f>IF(ครูประเมินนักเรียน!E19="","",ครูประเมินนักเรียน!E19)</f>
        <v/>
      </c>
      <c r="E19" s="171" t="str">
        <f>IF(ครูประเมินนักเรียน!F19="","",ครูประเมินนักเรียน!F19)</f>
        <v/>
      </c>
      <c r="F19" s="171" t="str">
        <f>IF(ครูประเมินนักเรียน!G19="","",ครูประเมินนักเรียน!G19)</f>
        <v/>
      </c>
      <c r="G19" s="171" t="str">
        <f>IF(ครูประเมินนักเรียน!H19="","",ครูประเมินนักเรียน!H19)</f>
        <v/>
      </c>
      <c r="H19" s="171" t="str">
        <f>IF(ครูประเมินนักเรียน!I19="","",ครูประเมินนักเรียน!I19)</f>
        <v/>
      </c>
      <c r="I19" s="171" t="str">
        <f>IF(ครูประเมินนักเรียน!J19="","",ครูประเมินนักเรียน!J19)</f>
        <v/>
      </c>
      <c r="J19" s="171" t="str">
        <f>IF(ครูประเมินนักเรียน!K19="","",ครูประเมินนักเรียน!K19)</f>
        <v/>
      </c>
      <c r="K19" s="171" t="str">
        <f>IF(ครูประเมินนักเรียน!L19="","",ครูประเมินนักเรียน!L19)</f>
        <v/>
      </c>
      <c r="L19" s="171" t="str">
        <f>IF(ครูประเมินนักเรียน!M19="","",ครูประเมินนักเรียน!M19)</f>
        <v/>
      </c>
      <c r="M19" s="171" t="str">
        <f>IF(ครูประเมินนักเรียน!N19="","",ครูประเมินนักเรียน!N19)</f>
        <v/>
      </c>
      <c r="N19" s="171" t="str">
        <f>IF(ครูประเมินนักเรียน!O19="","",ครูประเมินนักเรียน!O19)</f>
        <v/>
      </c>
      <c r="O19" s="171" t="str">
        <f>IF(ครูประเมินนักเรียน!P19="","",ครูประเมินนักเรียน!P19)</f>
        <v/>
      </c>
      <c r="P19" s="171" t="str">
        <f>IF(ครูประเมินนักเรียน!Q19="","",ครูประเมินนักเรียน!Q19)</f>
        <v/>
      </c>
      <c r="Q19" s="171" t="str">
        <f>IF(ครูประเมินนักเรียน!R19="","",ครูประเมินนักเรียน!R19)</f>
        <v/>
      </c>
      <c r="R19" s="171" t="str">
        <f>IF(ครูประเมินนักเรียน!S19="","",ครูประเมินนักเรียน!S19)</f>
        <v/>
      </c>
      <c r="S19" s="171" t="str">
        <f>IF(ครูประเมินนักเรียน!T19="","",ครูประเมินนักเรียน!T19)</f>
        <v/>
      </c>
      <c r="T19" s="171" t="str">
        <f>IF(ครูประเมินนักเรียน!U19="","",ครูประเมินนักเรียน!U19)</f>
        <v/>
      </c>
      <c r="U19" s="171" t="str">
        <f>IF(ครูประเมินนักเรียน!V19="","",ครูประเมินนักเรียน!V19)</f>
        <v/>
      </c>
      <c r="V19" s="171" t="str">
        <f>IF(ครูประเมินนักเรียน!W19="","",ครูประเมินนักเรียน!W19)</f>
        <v/>
      </c>
      <c r="W19" s="171" t="str">
        <f>IF(ครูประเมินนักเรียน!X19="","",ครูประเมินนักเรียน!X19)</f>
        <v/>
      </c>
      <c r="X19" s="171" t="str">
        <f>IF(ครูประเมินนักเรียน!Y19="","",ครูประเมินนักเรียน!Y19)</f>
        <v/>
      </c>
      <c r="Y19" s="171" t="str">
        <f>IF(ครูประเมินนักเรียน!Z19="","",ครูประเมินนักเรียน!Z19)</f>
        <v/>
      </c>
      <c r="Z19" s="171" t="str">
        <f>IF(ครูประเมินนักเรียน!AA19="","",ครูประเมินนักเรียน!AA19)</f>
        <v/>
      </c>
      <c r="AA19" s="171" t="str">
        <f>IF(ครูประเมินนักเรียน!AB19="","",ครูประเมินนักเรียน!AB19)</f>
        <v/>
      </c>
      <c r="AB19" s="171" t="str">
        <f>IF(ครูประเมินนักเรียน!AC19="","",ครูประเมินนักเรียน!AC19)</f>
        <v/>
      </c>
      <c r="AC19" s="171" t="str">
        <f>IF(ครูประเมินนักเรียน!AD19="","",ครูประเมินนักเรียน!AD19)</f>
        <v/>
      </c>
      <c r="AD19" s="171" t="str">
        <f>IF(ครูประเมินนักเรียน!AE19="","",ครูประเมินนักเรียน!AE19)</f>
        <v/>
      </c>
      <c r="AE19" s="171" t="str">
        <f>IF(ครูประเมินนักเรียน!AF19="","",ครูประเมินนักเรียน!AF19)</f>
        <v/>
      </c>
      <c r="AF19" s="171" t="str">
        <f>IF(ครูประเมินนักเรียน!AG19="","",ครูประเมินนักเรียน!AG19)</f>
        <v/>
      </c>
      <c r="AG19" s="171" t="str">
        <f>IF(ครูประเมินนักเรียน!AH19="","",ครูประเมินนักเรียน!AH19)</f>
        <v/>
      </c>
      <c r="AH19" s="171" t="str">
        <f>IF(ครูประเมินนักเรียน!AI19="","",ครูประเมินนักเรียน!AI19)</f>
        <v/>
      </c>
      <c r="AI19" s="171" t="str">
        <f>IF(ครูประเมินนักเรียน!AJ19="","",ครูประเมินนักเรียน!AJ19)</f>
        <v/>
      </c>
      <c r="AJ19" s="171" t="str">
        <f>IF(ครูประเมินนักเรียน!AK19="","",ครูประเมินนักเรียน!AK19)</f>
        <v/>
      </c>
      <c r="AK19" s="171" t="str">
        <f>IF(ครูประเมินนักเรียน!AL19="","",ครูประเมินนักเรียน!AL19)</f>
        <v/>
      </c>
      <c r="AL19" s="171" t="str">
        <f>IF(ครูประเมินนักเรียน!AM19="","",ครูประเมินนักเรียน!AM19)</f>
        <v/>
      </c>
      <c r="AM19" s="171" t="str">
        <f>IF(ครูประเมินนักเรียน!AN19="","",ครูประเมินนักเรียน!AN19)</f>
        <v/>
      </c>
      <c r="AN19" s="171" t="str">
        <f>IF(ครูประเมินนักเรียน!AO19="","",ครูประเมินนักเรียน!AO19)</f>
        <v/>
      </c>
      <c r="AO19" s="171" t="str">
        <f>IF(ครูประเมินนักเรียน!AP19="","",ครูประเมินนักเรียน!AP19)</f>
        <v/>
      </c>
      <c r="AP19" s="171" t="str">
        <f>IF(ครูประเมินนักเรียน!AQ19="","",ครูประเมินนักเรียน!AQ19)</f>
        <v/>
      </c>
      <c r="AQ19" s="171" t="str">
        <f>IF(ครูประเมินนักเรียน!AR19="","",ครูประเมินนักเรียน!AR19)</f>
        <v/>
      </c>
      <c r="AR19" s="171" t="str">
        <f>IF(ครูประเมินนักเรียน!AS19="","",ครูประเมินนักเรียน!AS19)</f>
        <v/>
      </c>
      <c r="AS19" s="171" t="str">
        <f>IF(ครูประเมินนักเรียน!AT19="","",ครูประเมินนักเรียน!AT19)</f>
        <v/>
      </c>
      <c r="AT19" s="171" t="str">
        <f>IF(ครูประเมินนักเรียน!AU19="","",ครูประเมินนักเรียน!AU19)</f>
        <v/>
      </c>
      <c r="AU19" s="171" t="str">
        <f>IF(ครูประเมินนักเรียน!AV19="","",ครูประเมินนักเรียน!AV19)</f>
        <v/>
      </c>
      <c r="AV19" s="171" t="str">
        <f>IF(ครูประเมินนักเรียน!AW19="","",ครูประเมินนักเรียน!AW19)</f>
        <v/>
      </c>
      <c r="AW19" s="171" t="str">
        <f>IF(ครูประเมินนักเรียน!AX19="","",ครูประเมินนักเรียน!AX19)</f>
        <v/>
      </c>
      <c r="AX19" s="171" t="str">
        <f>IF(ครูประเมินนักเรียน!AY19="","",ครูประเมินนักเรียน!AY19)</f>
        <v/>
      </c>
      <c r="AY19" s="171" t="str">
        <f>IF(ครูประเมินนักเรียน!AZ19="","",ครูประเมินนักเรียน!AZ19)</f>
        <v/>
      </c>
      <c r="AZ19" s="171" t="str">
        <f>IF(ครูประเมินนักเรียน!BA19="","",ครูประเมินนักเรียน!BA19)</f>
        <v/>
      </c>
      <c r="BA19" s="172">
        <f t="shared" si="0"/>
        <v>0</v>
      </c>
      <c r="BB19" s="173">
        <f t="shared" si="1"/>
        <v>0</v>
      </c>
      <c r="BC19" s="179">
        <f t="shared" si="2"/>
        <v>0</v>
      </c>
      <c r="BD19" s="174" t="str">
        <f t="shared" si="3"/>
        <v>ปรับปรุง</v>
      </c>
      <c r="BE19" s="176"/>
      <c r="BF19" s="176"/>
      <c r="BG19" s="176"/>
      <c r="BH19" s="176"/>
      <c r="BI19" s="176"/>
      <c r="BJ19" s="176"/>
      <c r="BK19" s="176"/>
    </row>
    <row r="20" spans="1:63" s="3" customFormat="1" ht="15.75" customHeight="1">
      <c r="A20" s="2">
        <v>11</v>
      </c>
      <c r="B20" s="38">
        <f>IF(นักเรียน!C16="","",นักเรียน!C16)</f>
        <v>5179</v>
      </c>
      <c r="C20" s="39" t="str">
        <f>IF(นักเรียน!D16="","",นักเรียน!D16)</f>
        <v>เด็กหญิงวัชรี  เรือนเพชร</v>
      </c>
      <c r="D20" s="170" t="str">
        <f>IF(ครูประเมินนักเรียน!E20="","",ครูประเมินนักเรียน!E20)</f>
        <v/>
      </c>
      <c r="E20" s="171" t="str">
        <f>IF(ครูประเมินนักเรียน!F20="","",ครูประเมินนักเรียน!F20)</f>
        <v/>
      </c>
      <c r="F20" s="171" t="str">
        <f>IF(ครูประเมินนักเรียน!G20="","",ครูประเมินนักเรียน!G20)</f>
        <v/>
      </c>
      <c r="G20" s="171" t="str">
        <f>IF(ครูประเมินนักเรียน!H20="","",ครูประเมินนักเรียน!H20)</f>
        <v/>
      </c>
      <c r="H20" s="171" t="str">
        <f>IF(ครูประเมินนักเรียน!I20="","",ครูประเมินนักเรียน!I20)</f>
        <v/>
      </c>
      <c r="I20" s="171" t="str">
        <f>IF(ครูประเมินนักเรียน!J20="","",ครูประเมินนักเรียน!J20)</f>
        <v/>
      </c>
      <c r="J20" s="171" t="str">
        <f>IF(ครูประเมินนักเรียน!K20="","",ครูประเมินนักเรียน!K20)</f>
        <v/>
      </c>
      <c r="K20" s="171" t="str">
        <f>IF(ครูประเมินนักเรียน!L20="","",ครูประเมินนักเรียน!L20)</f>
        <v/>
      </c>
      <c r="L20" s="171" t="str">
        <f>IF(ครูประเมินนักเรียน!M20="","",ครูประเมินนักเรียน!M20)</f>
        <v/>
      </c>
      <c r="M20" s="171" t="str">
        <f>IF(ครูประเมินนักเรียน!N20="","",ครูประเมินนักเรียน!N20)</f>
        <v/>
      </c>
      <c r="N20" s="171" t="str">
        <f>IF(ครูประเมินนักเรียน!O20="","",ครูประเมินนักเรียน!O20)</f>
        <v/>
      </c>
      <c r="O20" s="171" t="str">
        <f>IF(ครูประเมินนักเรียน!P20="","",ครูประเมินนักเรียน!P20)</f>
        <v/>
      </c>
      <c r="P20" s="171" t="str">
        <f>IF(ครูประเมินนักเรียน!Q20="","",ครูประเมินนักเรียน!Q20)</f>
        <v/>
      </c>
      <c r="Q20" s="171" t="str">
        <f>IF(ครูประเมินนักเรียน!R20="","",ครูประเมินนักเรียน!R20)</f>
        <v/>
      </c>
      <c r="R20" s="171" t="str">
        <f>IF(ครูประเมินนักเรียน!S20="","",ครูประเมินนักเรียน!S20)</f>
        <v/>
      </c>
      <c r="S20" s="171" t="str">
        <f>IF(ครูประเมินนักเรียน!T20="","",ครูประเมินนักเรียน!T20)</f>
        <v/>
      </c>
      <c r="T20" s="171" t="str">
        <f>IF(ครูประเมินนักเรียน!U20="","",ครูประเมินนักเรียน!U20)</f>
        <v/>
      </c>
      <c r="U20" s="171" t="str">
        <f>IF(ครูประเมินนักเรียน!V20="","",ครูประเมินนักเรียน!V20)</f>
        <v/>
      </c>
      <c r="V20" s="171" t="str">
        <f>IF(ครูประเมินนักเรียน!W20="","",ครูประเมินนักเรียน!W20)</f>
        <v/>
      </c>
      <c r="W20" s="171" t="str">
        <f>IF(ครูประเมินนักเรียน!X20="","",ครูประเมินนักเรียน!X20)</f>
        <v/>
      </c>
      <c r="X20" s="171" t="str">
        <f>IF(ครูประเมินนักเรียน!Y20="","",ครูประเมินนักเรียน!Y20)</f>
        <v/>
      </c>
      <c r="Y20" s="171" t="str">
        <f>IF(ครูประเมินนักเรียน!Z20="","",ครูประเมินนักเรียน!Z20)</f>
        <v/>
      </c>
      <c r="Z20" s="171" t="str">
        <f>IF(ครูประเมินนักเรียน!AA20="","",ครูประเมินนักเรียน!AA20)</f>
        <v/>
      </c>
      <c r="AA20" s="171" t="str">
        <f>IF(ครูประเมินนักเรียน!AB20="","",ครูประเมินนักเรียน!AB20)</f>
        <v/>
      </c>
      <c r="AB20" s="171" t="str">
        <f>IF(ครูประเมินนักเรียน!AC20="","",ครูประเมินนักเรียน!AC20)</f>
        <v/>
      </c>
      <c r="AC20" s="171" t="str">
        <f>IF(ครูประเมินนักเรียน!AD20="","",ครูประเมินนักเรียน!AD20)</f>
        <v/>
      </c>
      <c r="AD20" s="171" t="str">
        <f>IF(ครูประเมินนักเรียน!AE20="","",ครูประเมินนักเรียน!AE20)</f>
        <v/>
      </c>
      <c r="AE20" s="171" t="str">
        <f>IF(ครูประเมินนักเรียน!AF20="","",ครูประเมินนักเรียน!AF20)</f>
        <v/>
      </c>
      <c r="AF20" s="171" t="str">
        <f>IF(ครูประเมินนักเรียน!AG20="","",ครูประเมินนักเรียน!AG20)</f>
        <v/>
      </c>
      <c r="AG20" s="171" t="str">
        <f>IF(ครูประเมินนักเรียน!AH20="","",ครูประเมินนักเรียน!AH20)</f>
        <v/>
      </c>
      <c r="AH20" s="171" t="str">
        <f>IF(ครูประเมินนักเรียน!AI20="","",ครูประเมินนักเรียน!AI20)</f>
        <v/>
      </c>
      <c r="AI20" s="171" t="str">
        <f>IF(ครูประเมินนักเรียน!AJ20="","",ครูประเมินนักเรียน!AJ20)</f>
        <v/>
      </c>
      <c r="AJ20" s="171" t="str">
        <f>IF(ครูประเมินนักเรียน!AK20="","",ครูประเมินนักเรียน!AK20)</f>
        <v/>
      </c>
      <c r="AK20" s="171" t="str">
        <f>IF(ครูประเมินนักเรียน!AL20="","",ครูประเมินนักเรียน!AL20)</f>
        <v/>
      </c>
      <c r="AL20" s="171" t="str">
        <f>IF(ครูประเมินนักเรียน!AM20="","",ครูประเมินนักเรียน!AM20)</f>
        <v/>
      </c>
      <c r="AM20" s="171" t="str">
        <f>IF(ครูประเมินนักเรียน!AN20="","",ครูประเมินนักเรียน!AN20)</f>
        <v/>
      </c>
      <c r="AN20" s="171" t="str">
        <f>IF(ครูประเมินนักเรียน!AO20="","",ครูประเมินนักเรียน!AO20)</f>
        <v/>
      </c>
      <c r="AO20" s="171" t="str">
        <f>IF(ครูประเมินนักเรียน!AP20="","",ครูประเมินนักเรียน!AP20)</f>
        <v/>
      </c>
      <c r="AP20" s="171" t="str">
        <f>IF(ครูประเมินนักเรียน!AQ20="","",ครูประเมินนักเรียน!AQ20)</f>
        <v/>
      </c>
      <c r="AQ20" s="171" t="str">
        <f>IF(ครูประเมินนักเรียน!AR20="","",ครูประเมินนักเรียน!AR20)</f>
        <v/>
      </c>
      <c r="AR20" s="171" t="str">
        <f>IF(ครูประเมินนักเรียน!AS20="","",ครูประเมินนักเรียน!AS20)</f>
        <v/>
      </c>
      <c r="AS20" s="171" t="str">
        <f>IF(ครูประเมินนักเรียน!AT20="","",ครูประเมินนักเรียน!AT20)</f>
        <v/>
      </c>
      <c r="AT20" s="171" t="str">
        <f>IF(ครูประเมินนักเรียน!AU20="","",ครูประเมินนักเรียน!AU20)</f>
        <v/>
      </c>
      <c r="AU20" s="171" t="str">
        <f>IF(ครูประเมินนักเรียน!AV20="","",ครูประเมินนักเรียน!AV20)</f>
        <v/>
      </c>
      <c r="AV20" s="171" t="str">
        <f>IF(ครูประเมินนักเรียน!AW20="","",ครูประเมินนักเรียน!AW20)</f>
        <v/>
      </c>
      <c r="AW20" s="171" t="str">
        <f>IF(ครูประเมินนักเรียน!AX20="","",ครูประเมินนักเรียน!AX20)</f>
        <v/>
      </c>
      <c r="AX20" s="171" t="str">
        <f>IF(ครูประเมินนักเรียน!AY20="","",ครูประเมินนักเรียน!AY20)</f>
        <v/>
      </c>
      <c r="AY20" s="171" t="str">
        <f>IF(ครูประเมินนักเรียน!AZ20="","",ครูประเมินนักเรียน!AZ20)</f>
        <v/>
      </c>
      <c r="AZ20" s="171" t="str">
        <f>IF(ครูประเมินนักเรียน!BA20="","",ครูประเมินนักเรียน!BA20)</f>
        <v/>
      </c>
      <c r="BA20" s="172">
        <f t="shared" si="0"/>
        <v>0</v>
      </c>
      <c r="BB20" s="173">
        <f t="shared" si="1"/>
        <v>0</v>
      </c>
      <c r="BC20" s="179">
        <f t="shared" si="2"/>
        <v>0</v>
      </c>
      <c r="BD20" s="174" t="str">
        <f t="shared" si="3"/>
        <v>ปรับปรุง</v>
      </c>
      <c r="BE20" s="176"/>
      <c r="BF20" s="176"/>
      <c r="BG20" s="176"/>
      <c r="BH20" s="176"/>
      <c r="BI20" s="176"/>
      <c r="BJ20" s="176"/>
      <c r="BK20" s="176"/>
    </row>
    <row r="21" spans="1:63" s="3" customFormat="1" ht="15.75" customHeight="1">
      <c r="A21" s="2">
        <v>12</v>
      </c>
      <c r="B21" s="38">
        <f>IF(นักเรียน!C17="","",นักเรียน!C17)</f>
        <v>5183</v>
      </c>
      <c r="C21" s="39" t="str">
        <f>IF(นักเรียน!D17="","",นักเรียน!D17)</f>
        <v>เด็กหญิงพัชรา  สนธิรักษ์</v>
      </c>
      <c r="D21" s="170" t="str">
        <f>IF(ครูประเมินนักเรียน!E21="","",ครูประเมินนักเรียน!E21)</f>
        <v/>
      </c>
      <c r="E21" s="171" t="str">
        <f>IF(ครูประเมินนักเรียน!F21="","",ครูประเมินนักเรียน!F21)</f>
        <v/>
      </c>
      <c r="F21" s="171" t="str">
        <f>IF(ครูประเมินนักเรียน!G21="","",ครูประเมินนักเรียน!G21)</f>
        <v/>
      </c>
      <c r="G21" s="171" t="str">
        <f>IF(ครูประเมินนักเรียน!H21="","",ครูประเมินนักเรียน!H21)</f>
        <v/>
      </c>
      <c r="H21" s="171" t="str">
        <f>IF(ครูประเมินนักเรียน!I21="","",ครูประเมินนักเรียน!I21)</f>
        <v/>
      </c>
      <c r="I21" s="171" t="str">
        <f>IF(ครูประเมินนักเรียน!J21="","",ครูประเมินนักเรียน!J21)</f>
        <v/>
      </c>
      <c r="J21" s="171" t="str">
        <f>IF(ครูประเมินนักเรียน!K21="","",ครูประเมินนักเรียน!K21)</f>
        <v/>
      </c>
      <c r="K21" s="171" t="str">
        <f>IF(ครูประเมินนักเรียน!L21="","",ครูประเมินนักเรียน!L21)</f>
        <v/>
      </c>
      <c r="L21" s="171" t="str">
        <f>IF(ครูประเมินนักเรียน!M21="","",ครูประเมินนักเรียน!M21)</f>
        <v/>
      </c>
      <c r="M21" s="171" t="str">
        <f>IF(ครูประเมินนักเรียน!N21="","",ครูประเมินนักเรียน!N21)</f>
        <v/>
      </c>
      <c r="N21" s="171" t="str">
        <f>IF(ครูประเมินนักเรียน!O21="","",ครูประเมินนักเรียน!O21)</f>
        <v/>
      </c>
      <c r="O21" s="171" t="str">
        <f>IF(ครูประเมินนักเรียน!P21="","",ครูประเมินนักเรียน!P21)</f>
        <v/>
      </c>
      <c r="P21" s="171" t="str">
        <f>IF(ครูประเมินนักเรียน!Q21="","",ครูประเมินนักเรียน!Q21)</f>
        <v/>
      </c>
      <c r="Q21" s="171" t="str">
        <f>IF(ครูประเมินนักเรียน!R21="","",ครูประเมินนักเรียน!R21)</f>
        <v/>
      </c>
      <c r="R21" s="171" t="str">
        <f>IF(ครูประเมินนักเรียน!S21="","",ครูประเมินนักเรียน!S21)</f>
        <v/>
      </c>
      <c r="S21" s="171" t="str">
        <f>IF(ครูประเมินนักเรียน!T21="","",ครูประเมินนักเรียน!T21)</f>
        <v/>
      </c>
      <c r="T21" s="171" t="str">
        <f>IF(ครูประเมินนักเรียน!U21="","",ครูประเมินนักเรียน!U21)</f>
        <v/>
      </c>
      <c r="U21" s="171" t="str">
        <f>IF(ครูประเมินนักเรียน!V21="","",ครูประเมินนักเรียน!V21)</f>
        <v/>
      </c>
      <c r="V21" s="171" t="str">
        <f>IF(ครูประเมินนักเรียน!W21="","",ครูประเมินนักเรียน!W21)</f>
        <v/>
      </c>
      <c r="W21" s="171" t="str">
        <f>IF(ครูประเมินนักเรียน!X21="","",ครูประเมินนักเรียน!X21)</f>
        <v/>
      </c>
      <c r="X21" s="171" t="str">
        <f>IF(ครูประเมินนักเรียน!Y21="","",ครูประเมินนักเรียน!Y21)</f>
        <v/>
      </c>
      <c r="Y21" s="171" t="str">
        <f>IF(ครูประเมินนักเรียน!Z21="","",ครูประเมินนักเรียน!Z21)</f>
        <v/>
      </c>
      <c r="Z21" s="171" t="str">
        <f>IF(ครูประเมินนักเรียน!AA21="","",ครูประเมินนักเรียน!AA21)</f>
        <v/>
      </c>
      <c r="AA21" s="171" t="str">
        <f>IF(ครูประเมินนักเรียน!AB21="","",ครูประเมินนักเรียน!AB21)</f>
        <v/>
      </c>
      <c r="AB21" s="171" t="str">
        <f>IF(ครูประเมินนักเรียน!AC21="","",ครูประเมินนักเรียน!AC21)</f>
        <v/>
      </c>
      <c r="AC21" s="171" t="str">
        <f>IF(ครูประเมินนักเรียน!AD21="","",ครูประเมินนักเรียน!AD21)</f>
        <v/>
      </c>
      <c r="AD21" s="171" t="str">
        <f>IF(ครูประเมินนักเรียน!AE21="","",ครูประเมินนักเรียน!AE21)</f>
        <v/>
      </c>
      <c r="AE21" s="171" t="str">
        <f>IF(ครูประเมินนักเรียน!AF21="","",ครูประเมินนักเรียน!AF21)</f>
        <v/>
      </c>
      <c r="AF21" s="171" t="str">
        <f>IF(ครูประเมินนักเรียน!AG21="","",ครูประเมินนักเรียน!AG21)</f>
        <v/>
      </c>
      <c r="AG21" s="171" t="str">
        <f>IF(ครูประเมินนักเรียน!AH21="","",ครูประเมินนักเรียน!AH21)</f>
        <v/>
      </c>
      <c r="AH21" s="171" t="str">
        <f>IF(ครูประเมินนักเรียน!AI21="","",ครูประเมินนักเรียน!AI21)</f>
        <v/>
      </c>
      <c r="AI21" s="171" t="str">
        <f>IF(ครูประเมินนักเรียน!AJ21="","",ครูประเมินนักเรียน!AJ21)</f>
        <v/>
      </c>
      <c r="AJ21" s="171" t="str">
        <f>IF(ครูประเมินนักเรียน!AK21="","",ครูประเมินนักเรียน!AK21)</f>
        <v/>
      </c>
      <c r="AK21" s="171" t="str">
        <f>IF(ครูประเมินนักเรียน!AL21="","",ครูประเมินนักเรียน!AL21)</f>
        <v/>
      </c>
      <c r="AL21" s="171" t="str">
        <f>IF(ครูประเมินนักเรียน!AM21="","",ครูประเมินนักเรียน!AM21)</f>
        <v/>
      </c>
      <c r="AM21" s="171" t="str">
        <f>IF(ครูประเมินนักเรียน!AN21="","",ครูประเมินนักเรียน!AN21)</f>
        <v/>
      </c>
      <c r="AN21" s="171" t="str">
        <f>IF(ครูประเมินนักเรียน!AO21="","",ครูประเมินนักเรียน!AO21)</f>
        <v/>
      </c>
      <c r="AO21" s="171" t="str">
        <f>IF(ครูประเมินนักเรียน!AP21="","",ครูประเมินนักเรียน!AP21)</f>
        <v/>
      </c>
      <c r="AP21" s="171" t="str">
        <f>IF(ครูประเมินนักเรียน!AQ21="","",ครูประเมินนักเรียน!AQ21)</f>
        <v/>
      </c>
      <c r="AQ21" s="171" t="str">
        <f>IF(ครูประเมินนักเรียน!AR21="","",ครูประเมินนักเรียน!AR21)</f>
        <v/>
      </c>
      <c r="AR21" s="171" t="str">
        <f>IF(ครูประเมินนักเรียน!AS21="","",ครูประเมินนักเรียน!AS21)</f>
        <v/>
      </c>
      <c r="AS21" s="171" t="str">
        <f>IF(ครูประเมินนักเรียน!AT21="","",ครูประเมินนักเรียน!AT21)</f>
        <v/>
      </c>
      <c r="AT21" s="171" t="str">
        <f>IF(ครูประเมินนักเรียน!AU21="","",ครูประเมินนักเรียน!AU21)</f>
        <v/>
      </c>
      <c r="AU21" s="171" t="str">
        <f>IF(ครูประเมินนักเรียน!AV21="","",ครูประเมินนักเรียน!AV21)</f>
        <v/>
      </c>
      <c r="AV21" s="171" t="str">
        <f>IF(ครูประเมินนักเรียน!AW21="","",ครูประเมินนักเรียน!AW21)</f>
        <v/>
      </c>
      <c r="AW21" s="171" t="str">
        <f>IF(ครูประเมินนักเรียน!AX21="","",ครูประเมินนักเรียน!AX21)</f>
        <v/>
      </c>
      <c r="AX21" s="171" t="str">
        <f>IF(ครูประเมินนักเรียน!AY21="","",ครูประเมินนักเรียน!AY21)</f>
        <v/>
      </c>
      <c r="AY21" s="171" t="str">
        <f>IF(ครูประเมินนักเรียน!AZ21="","",ครูประเมินนักเรียน!AZ21)</f>
        <v/>
      </c>
      <c r="AZ21" s="171" t="str">
        <f>IF(ครูประเมินนักเรียน!BA21="","",ครูประเมินนักเรียน!BA21)</f>
        <v/>
      </c>
      <c r="BA21" s="172">
        <f t="shared" si="0"/>
        <v>0</v>
      </c>
      <c r="BB21" s="173">
        <f t="shared" si="1"/>
        <v>0</v>
      </c>
      <c r="BC21" s="179">
        <f t="shared" si="2"/>
        <v>0</v>
      </c>
      <c r="BD21" s="174" t="str">
        <f t="shared" si="3"/>
        <v>ปรับปรุง</v>
      </c>
      <c r="BE21" s="176"/>
      <c r="BF21" s="176"/>
      <c r="BG21" s="176"/>
      <c r="BH21" s="176"/>
      <c r="BI21" s="176"/>
      <c r="BJ21" s="176"/>
      <c r="BK21" s="176"/>
    </row>
    <row r="22" spans="1:63" s="3" customFormat="1" ht="15.75" customHeight="1">
      <c r="A22" s="2">
        <v>13</v>
      </c>
      <c r="B22" s="38">
        <f>IF(นักเรียน!C18="","",นักเรียน!C18)</f>
        <v>5185</v>
      </c>
      <c r="C22" s="39" t="str">
        <f>IF(นักเรียน!D18="","",นักเรียน!D18)</f>
        <v>เด็กหญิงกรรณิการ์  ต่างครบุรี</v>
      </c>
      <c r="D22" s="170" t="str">
        <f>IF(ครูประเมินนักเรียน!E22="","",ครูประเมินนักเรียน!E22)</f>
        <v/>
      </c>
      <c r="E22" s="171" t="str">
        <f>IF(ครูประเมินนักเรียน!F22="","",ครูประเมินนักเรียน!F22)</f>
        <v/>
      </c>
      <c r="F22" s="171" t="str">
        <f>IF(ครูประเมินนักเรียน!G22="","",ครูประเมินนักเรียน!G22)</f>
        <v/>
      </c>
      <c r="G22" s="171" t="str">
        <f>IF(ครูประเมินนักเรียน!H22="","",ครูประเมินนักเรียน!H22)</f>
        <v/>
      </c>
      <c r="H22" s="171" t="str">
        <f>IF(ครูประเมินนักเรียน!I22="","",ครูประเมินนักเรียน!I22)</f>
        <v/>
      </c>
      <c r="I22" s="171" t="str">
        <f>IF(ครูประเมินนักเรียน!J22="","",ครูประเมินนักเรียน!J22)</f>
        <v/>
      </c>
      <c r="J22" s="171" t="str">
        <f>IF(ครูประเมินนักเรียน!K22="","",ครูประเมินนักเรียน!K22)</f>
        <v/>
      </c>
      <c r="K22" s="171" t="str">
        <f>IF(ครูประเมินนักเรียน!L22="","",ครูประเมินนักเรียน!L22)</f>
        <v/>
      </c>
      <c r="L22" s="171" t="str">
        <f>IF(ครูประเมินนักเรียน!M22="","",ครูประเมินนักเรียน!M22)</f>
        <v/>
      </c>
      <c r="M22" s="171" t="str">
        <f>IF(ครูประเมินนักเรียน!N22="","",ครูประเมินนักเรียน!N22)</f>
        <v/>
      </c>
      <c r="N22" s="171" t="str">
        <f>IF(ครูประเมินนักเรียน!O22="","",ครูประเมินนักเรียน!O22)</f>
        <v/>
      </c>
      <c r="O22" s="171" t="str">
        <f>IF(ครูประเมินนักเรียน!P22="","",ครูประเมินนักเรียน!P22)</f>
        <v/>
      </c>
      <c r="P22" s="171" t="str">
        <f>IF(ครูประเมินนักเรียน!Q22="","",ครูประเมินนักเรียน!Q22)</f>
        <v/>
      </c>
      <c r="Q22" s="171" t="str">
        <f>IF(ครูประเมินนักเรียน!R22="","",ครูประเมินนักเรียน!R22)</f>
        <v/>
      </c>
      <c r="R22" s="171" t="str">
        <f>IF(ครูประเมินนักเรียน!S22="","",ครูประเมินนักเรียน!S22)</f>
        <v/>
      </c>
      <c r="S22" s="171" t="str">
        <f>IF(ครูประเมินนักเรียน!T22="","",ครูประเมินนักเรียน!T22)</f>
        <v/>
      </c>
      <c r="T22" s="171" t="str">
        <f>IF(ครูประเมินนักเรียน!U22="","",ครูประเมินนักเรียน!U22)</f>
        <v/>
      </c>
      <c r="U22" s="171" t="str">
        <f>IF(ครูประเมินนักเรียน!V22="","",ครูประเมินนักเรียน!V22)</f>
        <v/>
      </c>
      <c r="V22" s="171" t="str">
        <f>IF(ครูประเมินนักเรียน!W22="","",ครูประเมินนักเรียน!W22)</f>
        <v/>
      </c>
      <c r="W22" s="171" t="str">
        <f>IF(ครูประเมินนักเรียน!X22="","",ครูประเมินนักเรียน!X22)</f>
        <v/>
      </c>
      <c r="X22" s="171" t="str">
        <f>IF(ครูประเมินนักเรียน!Y22="","",ครูประเมินนักเรียน!Y22)</f>
        <v/>
      </c>
      <c r="Y22" s="171" t="str">
        <f>IF(ครูประเมินนักเรียน!Z22="","",ครูประเมินนักเรียน!Z22)</f>
        <v/>
      </c>
      <c r="Z22" s="171" t="str">
        <f>IF(ครูประเมินนักเรียน!AA22="","",ครูประเมินนักเรียน!AA22)</f>
        <v/>
      </c>
      <c r="AA22" s="171" t="str">
        <f>IF(ครูประเมินนักเรียน!AB22="","",ครูประเมินนักเรียน!AB22)</f>
        <v/>
      </c>
      <c r="AB22" s="171" t="str">
        <f>IF(ครูประเมินนักเรียน!AC22="","",ครูประเมินนักเรียน!AC22)</f>
        <v/>
      </c>
      <c r="AC22" s="171" t="str">
        <f>IF(ครูประเมินนักเรียน!AD22="","",ครูประเมินนักเรียน!AD22)</f>
        <v/>
      </c>
      <c r="AD22" s="171" t="str">
        <f>IF(ครูประเมินนักเรียน!AE22="","",ครูประเมินนักเรียน!AE22)</f>
        <v/>
      </c>
      <c r="AE22" s="171" t="str">
        <f>IF(ครูประเมินนักเรียน!AF22="","",ครูประเมินนักเรียน!AF22)</f>
        <v/>
      </c>
      <c r="AF22" s="171" t="str">
        <f>IF(ครูประเมินนักเรียน!AG22="","",ครูประเมินนักเรียน!AG22)</f>
        <v/>
      </c>
      <c r="AG22" s="171" t="str">
        <f>IF(ครูประเมินนักเรียน!AH22="","",ครูประเมินนักเรียน!AH22)</f>
        <v/>
      </c>
      <c r="AH22" s="171" t="str">
        <f>IF(ครูประเมินนักเรียน!AI22="","",ครูประเมินนักเรียน!AI22)</f>
        <v/>
      </c>
      <c r="AI22" s="171" t="str">
        <f>IF(ครูประเมินนักเรียน!AJ22="","",ครูประเมินนักเรียน!AJ22)</f>
        <v/>
      </c>
      <c r="AJ22" s="171" t="str">
        <f>IF(ครูประเมินนักเรียน!AK22="","",ครูประเมินนักเรียน!AK22)</f>
        <v/>
      </c>
      <c r="AK22" s="171" t="str">
        <f>IF(ครูประเมินนักเรียน!AL22="","",ครูประเมินนักเรียน!AL22)</f>
        <v/>
      </c>
      <c r="AL22" s="171" t="str">
        <f>IF(ครูประเมินนักเรียน!AM22="","",ครูประเมินนักเรียน!AM22)</f>
        <v/>
      </c>
      <c r="AM22" s="171" t="str">
        <f>IF(ครูประเมินนักเรียน!AN22="","",ครูประเมินนักเรียน!AN22)</f>
        <v/>
      </c>
      <c r="AN22" s="171" t="str">
        <f>IF(ครูประเมินนักเรียน!AO22="","",ครูประเมินนักเรียน!AO22)</f>
        <v/>
      </c>
      <c r="AO22" s="171" t="str">
        <f>IF(ครูประเมินนักเรียน!AP22="","",ครูประเมินนักเรียน!AP22)</f>
        <v/>
      </c>
      <c r="AP22" s="171" t="str">
        <f>IF(ครูประเมินนักเรียน!AQ22="","",ครูประเมินนักเรียน!AQ22)</f>
        <v/>
      </c>
      <c r="AQ22" s="171" t="str">
        <f>IF(ครูประเมินนักเรียน!AR22="","",ครูประเมินนักเรียน!AR22)</f>
        <v/>
      </c>
      <c r="AR22" s="171" t="str">
        <f>IF(ครูประเมินนักเรียน!AS22="","",ครูประเมินนักเรียน!AS22)</f>
        <v/>
      </c>
      <c r="AS22" s="171" t="str">
        <f>IF(ครูประเมินนักเรียน!AT22="","",ครูประเมินนักเรียน!AT22)</f>
        <v/>
      </c>
      <c r="AT22" s="171" t="str">
        <f>IF(ครูประเมินนักเรียน!AU22="","",ครูประเมินนักเรียน!AU22)</f>
        <v/>
      </c>
      <c r="AU22" s="171" t="str">
        <f>IF(ครูประเมินนักเรียน!AV22="","",ครูประเมินนักเรียน!AV22)</f>
        <v/>
      </c>
      <c r="AV22" s="171" t="str">
        <f>IF(ครูประเมินนักเรียน!AW22="","",ครูประเมินนักเรียน!AW22)</f>
        <v/>
      </c>
      <c r="AW22" s="171" t="str">
        <f>IF(ครูประเมินนักเรียน!AX22="","",ครูประเมินนักเรียน!AX22)</f>
        <v/>
      </c>
      <c r="AX22" s="171" t="str">
        <f>IF(ครูประเมินนักเรียน!AY22="","",ครูประเมินนักเรียน!AY22)</f>
        <v/>
      </c>
      <c r="AY22" s="171" t="str">
        <f>IF(ครูประเมินนักเรียน!AZ22="","",ครูประเมินนักเรียน!AZ22)</f>
        <v/>
      </c>
      <c r="AZ22" s="171" t="str">
        <f>IF(ครูประเมินนักเรียน!BA22="","",ครูประเมินนักเรียน!BA22)</f>
        <v/>
      </c>
      <c r="BA22" s="172">
        <f t="shared" si="0"/>
        <v>0</v>
      </c>
      <c r="BB22" s="173">
        <f t="shared" si="1"/>
        <v>0</v>
      </c>
      <c r="BC22" s="179">
        <f t="shared" si="2"/>
        <v>0</v>
      </c>
      <c r="BD22" s="174" t="str">
        <f t="shared" si="3"/>
        <v>ปรับปรุง</v>
      </c>
      <c r="BE22" s="176"/>
      <c r="BF22" s="176"/>
      <c r="BG22" s="176"/>
      <c r="BH22" s="176"/>
      <c r="BI22" s="176"/>
      <c r="BJ22" s="176"/>
      <c r="BK22" s="176"/>
    </row>
    <row r="23" spans="1:63" s="3" customFormat="1" ht="15.75" customHeight="1">
      <c r="A23" s="2">
        <v>14</v>
      </c>
      <c r="B23" s="38">
        <f>IF(นักเรียน!C19="","",นักเรียน!C19)</f>
        <v>5279</v>
      </c>
      <c r="C23" s="39" t="str">
        <f>IF(นักเรียน!D19="","",นักเรียน!D19)</f>
        <v>เด็กหญิงจิราภรณ์  กลิ่นนางรอง</v>
      </c>
      <c r="D23" s="170" t="str">
        <f>IF(ครูประเมินนักเรียน!E23="","",ครูประเมินนักเรียน!E23)</f>
        <v/>
      </c>
      <c r="E23" s="171" t="str">
        <f>IF(ครูประเมินนักเรียน!F23="","",ครูประเมินนักเรียน!F23)</f>
        <v/>
      </c>
      <c r="F23" s="171" t="str">
        <f>IF(ครูประเมินนักเรียน!G23="","",ครูประเมินนักเรียน!G23)</f>
        <v/>
      </c>
      <c r="G23" s="171" t="str">
        <f>IF(ครูประเมินนักเรียน!H23="","",ครูประเมินนักเรียน!H23)</f>
        <v/>
      </c>
      <c r="H23" s="171" t="str">
        <f>IF(ครูประเมินนักเรียน!I23="","",ครูประเมินนักเรียน!I23)</f>
        <v/>
      </c>
      <c r="I23" s="171" t="str">
        <f>IF(ครูประเมินนักเรียน!J23="","",ครูประเมินนักเรียน!J23)</f>
        <v/>
      </c>
      <c r="J23" s="171" t="str">
        <f>IF(ครูประเมินนักเรียน!K23="","",ครูประเมินนักเรียน!K23)</f>
        <v/>
      </c>
      <c r="K23" s="171" t="str">
        <f>IF(ครูประเมินนักเรียน!L23="","",ครูประเมินนักเรียน!L23)</f>
        <v/>
      </c>
      <c r="L23" s="171" t="str">
        <f>IF(ครูประเมินนักเรียน!M23="","",ครูประเมินนักเรียน!M23)</f>
        <v/>
      </c>
      <c r="M23" s="171" t="str">
        <f>IF(ครูประเมินนักเรียน!N23="","",ครูประเมินนักเรียน!N23)</f>
        <v/>
      </c>
      <c r="N23" s="171" t="str">
        <f>IF(ครูประเมินนักเรียน!O23="","",ครูประเมินนักเรียน!O23)</f>
        <v/>
      </c>
      <c r="O23" s="171" t="str">
        <f>IF(ครูประเมินนักเรียน!P23="","",ครูประเมินนักเรียน!P23)</f>
        <v/>
      </c>
      <c r="P23" s="171" t="str">
        <f>IF(ครูประเมินนักเรียน!Q23="","",ครูประเมินนักเรียน!Q23)</f>
        <v/>
      </c>
      <c r="Q23" s="171" t="str">
        <f>IF(ครูประเมินนักเรียน!R23="","",ครูประเมินนักเรียน!R23)</f>
        <v/>
      </c>
      <c r="R23" s="171" t="str">
        <f>IF(ครูประเมินนักเรียน!S23="","",ครูประเมินนักเรียน!S23)</f>
        <v/>
      </c>
      <c r="S23" s="171" t="str">
        <f>IF(ครูประเมินนักเรียน!T23="","",ครูประเมินนักเรียน!T23)</f>
        <v/>
      </c>
      <c r="T23" s="171" t="str">
        <f>IF(ครูประเมินนักเรียน!U23="","",ครูประเมินนักเรียน!U23)</f>
        <v/>
      </c>
      <c r="U23" s="171" t="str">
        <f>IF(ครูประเมินนักเรียน!V23="","",ครูประเมินนักเรียน!V23)</f>
        <v/>
      </c>
      <c r="V23" s="171" t="str">
        <f>IF(ครูประเมินนักเรียน!W23="","",ครูประเมินนักเรียน!W23)</f>
        <v/>
      </c>
      <c r="W23" s="171" t="str">
        <f>IF(ครูประเมินนักเรียน!X23="","",ครูประเมินนักเรียน!X23)</f>
        <v/>
      </c>
      <c r="X23" s="171" t="str">
        <f>IF(ครูประเมินนักเรียน!Y23="","",ครูประเมินนักเรียน!Y23)</f>
        <v/>
      </c>
      <c r="Y23" s="171" t="str">
        <f>IF(ครูประเมินนักเรียน!Z23="","",ครูประเมินนักเรียน!Z23)</f>
        <v/>
      </c>
      <c r="Z23" s="171" t="str">
        <f>IF(ครูประเมินนักเรียน!AA23="","",ครูประเมินนักเรียน!AA23)</f>
        <v/>
      </c>
      <c r="AA23" s="171" t="str">
        <f>IF(ครูประเมินนักเรียน!AB23="","",ครูประเมินนักเรียน!AB23)</f>
        <v/>
      </c>
      <c r="AB23" s="171" t="str">
        <f>IF(ครูประเมินนักเรียน!AC23="","",ครูประเมินนักเรียน!AC23)</f>
        <v/>
      </c>
      <c r="AC23" s="171" t="str">
        <f>IF(ครูประเมินนักเรียน!AD23="","",ครูประเมินนักเรียน!AD23)</f>
        <v/>
      </c>
      <c r="AD23" s="171" t="str">
        <f>IF(ครูประเมินนักเรียน!AE23="","",ครูประเมินนักเรียน!AE23)</f>
        <v/>
      </c>
      <c r="AE23" s="171" t="str">
        <f>IF(ครูประเมินนักเรียน!AF23="","",ครูประเมินนักเรียน!AF23)</f>
        <v/>
      </c>
      <c r="AF23" s="171" t="str">
        <f>IF(ครูประเมินนักเรียน!AG23="","",ครูประเมินนักเรียน!AG23)</f>
        <v/>
      </c>
      <c r="AG23" s="171" t="str">
        <f>IF(ครูประเมินนักเรียน!AH23="","",ครูประเมินนักเรียน!AH23)</f>
        <v/>
      </c>
      <c r="AH23" s="171" t="str">
        <f>IF(ครูประเมินนักเรียน!AI23="","",ครูประเมินนักเรียน!AI23)</f>
        <v/>
      </c>
      <c r="AI23" s="171" t="str">
        <f>IF(ครูประเมินนักเรียน!AJ23="","",ครูประเมินนักเรียน!AJ23)</f>
        <v/>
      </c>
      <c r="AJ23" s="171" t="str">
        <f>IF(ครูประเมินนักเรียน!AK23="","",ครูประเมินนักเรียน!AK23)</f>
        <v/>
      </c>
      <c r="AK23" s="171" t="str">
        <f>IF(ครูประเมินนักเรียน!AL23="","",ครูประเมินนักเรียน!AL23)</f>
        <v/>
      </c>
      <c r="AL23" s="171" t="str">
        <f>IF(ครูประเมินนักเรียน!AM23="","",ครูประเมินนักเรียน!AM23)</f>
        <v/>
      </c>
      <c r="AM23" s="171" t="str">
        <f>IF(ครูประเมินนักเรียน!AN23="","",ครูประเมินนักเรียน!AN23)</f>
        <v/>
      </c>
      <c r="AN23" s="171" t="str">
        <f>IF(ครูประเมินนักเรียน!AO23="","",ครูประเมินนักเรียน!AO23)</f>
        <v/>
      </c>
      <c r="AO23" s="171" t="str">
        <f>IF(ครูประเมินนักเรียน!AP23="","",ครูประเมินนักเรียน!AP23)</f>
        <v/>
      </c>
      <c r="AP23" s="171" t="str">
        <f>IF(ครูประเมินนักเรียน!AQ23="","",ครูประเมินนักเรียน!AQ23)</f>
        <v/>
      </c>
      <c r="AQ23" s="171" t="str">
        <f>IF(ครูประเมินนักเรียน!AR23="","",ครูประเมินนักเรียน!AR23)</f>
        <v/>
      </c>
      <c r="AR23" s="171" t="str">
        <f>IF(ครูประเมินนักเรียน!AS23="","",ครูประเมินนักเรียน!AS23)</f>
        <v/>
      </c>
      <c r="AS23" s="171" t="str">
        <f>IF(ครูประเมินนักเรียน!AT23="","",ครูประเมินนักเรียน!AT23)</f>
        <v/>
      </c>
      <c r="AT23" s="171" t="str">
        <f>IF(ครูประเมินนักเรียน!AU23="","",ครูประเมินนักเรียน!AU23)</f>
        <v/>
      </c>
      <c r="AU23" s="171" t="str">
        <f>IF(ครูประเมินนักเรียน!AV23="","",ครูประเมินนักเรียน!AV23)</f>
        <v/>
      </c>
      <c r="AV23" s="171" t="str">
        <f>IF(ครูประเมินนักเรียน!AW23="","",ครูประเมินนักเรียน!AW23)</f>
        <v/>
      </c>
      <c r="AW23" s="171" t="str">
        <f>IF(ครูประเมินนักเรียน!AX23="","",ครูประเมินนักเรียน!AX23)</f>
        <v/>
      </c>
      <c r="AX23" s="171" t="str">
        <f>IF(ครูประเมินนักเรียน!AY23="","",ครูประเมินนักเรียน!AY23)</f>
        <v/>
      </c>
      <c r="AY23" s="171" t="str">
        <f>IF(ครูประเมินนักเรียน!AZ23="","",ครูประเมินนักเรียน!AZ23)</f>
        <v/>
      </c>
      <c r="AZ23" s="171" t="str">
        <f>IF(ครูประเมินนักเรียน!BA23="","",ครูประเมินนักเรียน!BA23)</f>
        <v/>
      </c>
      <c r="BA23" s="172">
        <f t="shared" si="0"/>
        <v>0</v>
      </c>
      <c r="BB23" s="173">
        <f t="shared" si="1"/>
        <v>0</v>
      </c>
      <c r="BC23" s="179">
        <f t="shared" si="2"/>
        <v>0</v>
      </c>
      <c r="BD23" s="174" t="str">
        <f t="shared" si="3"/>
        <v>ปรับปรุง</v>
      </c>
      <c r="BE23" s="176"/>
      <c r="BF23" s="176"/>
      <c r="BG23" s="176"/>
      <c r="BH23" s="176"/>
      <c r="BI23" s="176"/>
      <c r="BJ23" s="176"/>
      <c r="BK23" s="176"/>
    </row>
    <row r="24" spans="1:63" s="3" customFormat="1" ht="15.75" customHeight="1">
      <c r="A24" s="2">
        <v>15</v>
      </c>
      <c r="B24" s="38">
        <f>IF(นักเรียน!C20="","",นักเรียน!C20)</f>
        <v>5427</v>
      </c>
      <c r="C24" s="39" t="str">
        <f>IF(นักเรียน!D20="","",นักเรียน!D20)</f>
        <v>เด็กหญิงเบญจรัตน์  รอดนางรอง</v>
      </c>
      <c r="D24" s="170" t="str">
        <f>IF(ครูประเมินนักเรียน!E24="","",ครูประเมินนักเรียน!E24)</f>
        <v/>
      </c>
      <c r="E24" s="171" t="str">
        <f>IF(ครูประเมินนักเรียน!F24="","",ครูประเมินนักเรียน!F24)</f>
        <v/>
      </c>
      <c r="F24" s="171" t="str">
        <f>IF(ครูประเมินนักเรียน!G24="","",ครูประเมินนักเรียน!G24)</f>
        <v/>
      </c>
      <c r="G24" s="171" t="str">
        <f>IF(ครูประเมินนักเรียน!H24="","",ครูประเมินนักเรียน!H24)</f>
        <v/>
      </c>
      <c r="H24" s="171" t="str">
        <f>IF(ครูประเมินนักเรียน!I24="","",ครูประเมินนักเรียน!I24)</f>
        <v/>
      </c>
      <c r="I24" s="171" t="str">
        <f>IF(ครูประเมินนักเรียน!J24="","",ครูประเมินนักเรียน!J24)</f>
        <v/>
      </c>
      <c r="J24" s="171" t="str">
        <f>IF(ครูประเมินนักเรียน!K24="","",ครูประเมินนักเรียน!K24)</f>
        <v/>
      </c>
      <c r="K24" s="171" t="str">
        <f>IF(ครูประเมินนักเรียน!L24="","",ครูประเมินนักเรียน!L24)</f>
        <v/>
      </c>
      <c r="L24" s="171" t="str">
        <f>IF(ครูประเมินนักเรียน!M24="","",ครูประเมินนักเรียน!M24)</f>
        <v/>
      </c>
      <c r="M24" s="171" t="str">
        <f>IF(ครูประเมินนักเรียน!N24="","",ครูประเมินนักเรียน!N24)</f>
        <v/>
      </c>
      <c r="N24" s="171" t="str">
        <f>IF(ครูประเมินนักเรียน!O24="","",ครูประเมินนักเรียน!O24)</f>
        <v/>
      </c>
      <c r="O24" s="171" t="str">
        <f>IF(ครูประเมินนักเรียน!P24="","",ครูประเมินนักเรียน!P24)</f>
        <v/>
      </c>
      <c r="P24" s="171" t="str">
        <f>IF(ครูประเมินนักเรียน!Q24="","",ครูประเมินนักเรียน!Q24)</f>
        <v/>
      </c>
      <c r="Q24" s="171" t="str">
        <f>IF(ครูประเมินนักเรียน!R24="","",ครูประเมินนักเรียน!R24)</f>
        <v/>
      </c>
      <c r="R24" s="171" t="str">
        <f>IF(ครูประเมินนักเรียน!S24="","",ครูประเมินนักเรียน!S24)</f>
        <v/>
      </c>
      <c r="S24" s="171" t="str">
        <f>IF(ครูประเมินนักเรียน!T24="","",ครูประเมินนักเรียน!T24)</f>
        <v/>
      </c>
      <c r="T24" s="171" t="str">
        <f>IF(ครูประเมินนักเรียน!U24="","",ครูประเมินนักเรียน!U24)</f>
        <v/>
      </c>
      <c r="U24" s="171" t="str">
        <f>IF(ครูประเมินนักเรียน!V24="","",ครูประเมินนักเรียน!V24)</f>
        <v/>
      </c>
      <c r="V24" s="171" t="str">
        <f>IF(ครูประเมินนักเรียน!W24="","",ครูประเมินนักเรียน!W24)</f>
        <v/>
      </c>
      <c r="W24" s="171" t="str">
        <f>IF(ครูประเมินนักเรียน!X24="","",ครูประเมินนักเรียน!X24)</f>
        <v/>
      </c>
      <c r="X24" s="171" t="str">
        <f>IF(ครูประเมินนักเรียน!Y24="","",ครูประเมินนักเรียน!Y24)</f>
        <v/>
      </c>
      <c r="Y24" s="171" t="str">
        <f>IF(ครูประเมินนักเรียน!Z24="","",ครูประเมินนักเรียน!Z24)</f>
        <v/>
      </c>
      <c r="Z24" s="171" t="str">
        <f>IF(ครูประเมินนักเรียน!AA24="","",ครูประเมินนักเรียน!AA24)</f>
        <v/>
      </c>
      <c r="AA24" s="171" t="str">
        <f>IF(ครูประเมินนักเรียน!AB24="","",ครูประเมินนักเรียน!AB24)</f>
        <v/>
      </c>
      <c r="AB24" s="171" t="str">
        <f>IF(ครูประเมินนักเรียน!AC24="","",ครูประเมินนักเรียน!AC24)</f>
        <v/>
      </c>
      <c r="AC24" s="171" t="str">
        <f>IF(ครูประเมินนักเรียน!AD24="","",ครูประเมินนักเรียน!AD24)</f>
        <v/>
      </c>
      <c r="AD24" s="171" t="str">
        <f>IF(ครูประเมินนักเรียน!AE24="","",ครูประเมินนักเรียน!AE24)</f>
        <v/>
      </c>
      <c r="AE24" s="171" t="str">
        <f>IF(ครูประเมินนักเรียน!AF24="","",ครูประเมินนักเรียน!AF24)</f>
        <v/>
      </c>
      <c r="AF24" s="171" t="str">
        <f>IF(ครูประเมินนักเรียน!AG24="","",ครูประเมินนักเรียน!AG24)</f>
        <v/>
      </c>
      <c r="AG24" s="171" t="str">
        <f>IF(ครูประเมินนักเรียน!AH24="","",ครูประเมินนักเรียน!AH24)</f>
        <v/>
      </c>
      <c r="AH24" s="171" t="str">
        <f>IF(ครูประเมินนักเรียน!AI24="","",ครูประเมินนักเรียน!AI24)</f>
        <v/>
      </c>
      <c r="AI24" s="171" t="str">
        <f>IF(ครูประเมินนักเรียน!AJ24="","",ครูประเมินนักเรียน!AJ24)</f>
        <v/>
      </c>
      <c r="AJ24" s="171" t="str">
        <f>IF(ครูประเมินนักเรียน!AK24="","",ครูประเมินนักเรียน!AK24)</f>
        <v/>
      </c>
      <c r="AK24" s="171" t="str">
        <f>IF(ครูประเมินนักเรียน!AL24="","",ครูประเมินนักเรียน!AL24)</f>
        <v/>
      </c>
      <c r="AL24" s="171" t="str">
        <f>IF(ครูประเมินนักเรียน!AM24="","",ครูประเมินนักเรียน!AM24)</f>
        <v/>
      </c>
      <c r="AM24" s="171" t="str">
        <f>IF(ครูประเมินนักเรียน!AN24="","",ครูประเมินนักเรียน!AN24)</f>
        <v/>
      </c>
      <c r="AN24" s="171" t="str">
        <f>IF(ครูประเมินนักเรียน!AO24="","",ครูประเมินนักเรียน!AO24)</f>
        <v/>
      </c>
      <c r="AO24" s="171" t="str">
        <f>IF(ครูประเมินนักเรียน!AP24="","",ครูประเมินนักเรียน!AP24)</f>
        <v/>
      </c>
      <c r="AP24" s="171" t="str">
        <f>IF(ครูประเมินนักเรียน!AQ24="","",ครูประเมินนักเรียน!AQ24)</f>
        <v/>
      </c>
      <c r="AQ24" s="171" t="str">
        <f>IF(ครูประเมินนักเรียน!AR24="","",ครูประเมินนักเรียน!AR24)</f>
        <v/>
      </c>
      <c r="AR24" s="171" t="str">
        <f>IF(ครูประเมินนักเรียน!AS24="","",ครูประเมินนักเรียน!AS24)</f>
        <v/>
      </c>
      <c r="AS24" s="171" t="str">
        <f>IF(ครูประเมินนักเรียน!AT24="","",ครูประเมินนักเรียน!AT24)</f>
        <v/>
      </c>
      <c r="AT24" s="171" t="str">
        <f>IF(ครูประเมินนักเรียน!AU24="","",ครูประเมินนักเรียน!AU24)</f>
        <v/>
      </c>
      <c r="AU24" s="171" t="str">
        <f>IF(ครูประเมินนักเรียน!AV24="","",ครูประเมินนักเรียน!AV24)</f>
        <v/>
      </c>
      <c r="AV24" s="171" t="str">
        <f>IF(ครูประเมินนักเรียน!AW24="","",ครูประเมินนักเรียน!AW24)</f>
        <v/>
      </c>
      <c r="AW24" s="171" t="str">
        <f>IF(ครูประเมินนักเรียน!AX24="","",ครูประเมินนักเรียน!AX24)</f>
        <v/>
      </c>
      <c r="AX24" s="171" t="str">
        <f>IF(ครูประเมินนักเรียน!AY24="","",ครูประเมินนักเรียน!AY24)</f>
        <v/>
      </c>
      <c r="AY24" s="171" t="str">
        <f>IF(ครูประเมินนักเรียน!AZ24="","",ครูประเมินนักเรียน!AZ24)</f>
        <v/>
      </c>
      <c r="AZ24" s="171" t="str">
        <f>IF(ครูประเมินนักเรียน!BA24="","",ครูประเมินนักเรียน!BA24)</f>
        <v/>
      </c>
      <c r="BA24" s="172">
        <f t="shared" si="0"/>
        <v>0</v>
      </c>
      <c r="BB24" s="173">
        <f t="shared" si="1"/>
        <v>0</v>
      </c>
      <c r="BC24" s="179">
        <f t="shared" si="2"/>
        <v>0</v>
      </c>
      <c r="BD24" s="174" t="str">
        <f t="shared" si="3"/>
        <v>ปรับปรุง</v>
      </c>
      <c r="BE24" s="176"/>
      <c r="BF24" s="176"/>
      <c r="BG24" s="176"/>
      <c r="BH24" s="176"/>
      <c r="BI24" s="176"/>
      <c r="BJ24" s="176"/>
      <c r="BK24" s="176"/>
    </row>
    <row r="25" spans="1:63" s="3" customFormat="1" ht="15.75" customHeight="1">
      <c r="A25" s="2">
        <v>16</v>
      </c>
      <c r="B25" s="38">
        <f>IF(นักเรียน!C21="","",นักเรียน!C21)</f>
        <v>5592</v>
      </c>
      <c r="C25" s="39" t="str">
        <f>IF(นักเรียน!D21="","",นักเรียน!D21)</f>
        <v>เด็กหญิงดวงนภา  เรียบกระโทก</v>
      </c>
      <c r="D25" s="170" t="str">
        <f>IF(ครูประเมินนักเรียน!E25="","",ครูประเมินนักเรียน!E25)</f>
        <v/>
      </c>
      <c r="E25" s="171" t="str">
        <f>IF(ครูประเมินนักเรียน!F25="","",ครูประเมินนักเรียน!F25)</f>
        <v/>
      </c>
      <c r="F25" s="171" t="str">
        <f>IF(ครูประเมินนักเรียน!G25="","",ครูประเมินนักเรียน!G25)</f>
        <v/>
      </c>
      <c r="G25" s="171" t="str">
        <f>IF(ครูประเมินนักเรียน!H25="","",ครูประเมินนักเรียน!H25)</f>
        <v/>
      </c>
      <c r="H25" s="171" t="str">
        <f>IF(ครูประเมินนักเรียน!I25="","",ครูประเมินนักเรียน!I25)</f>
        <v/>
      </c>
      <c r="I25" s="171" t="str">
        <f>IF(ครูประเมินนักเรียน!J25="","",ครูประเมินนักเรียน!J25)</f>
        <v/>
      </c>
      <c r="J25" s="171" t="str">
        <f>IF(ครูประเมินนักเรียน!K25="","",ครูประเมินนักเรียน!K25)</f>
        <v/>
      </c>
      <c r="K25" s="171" t="str">
        <f>IF(ครูประเมินนักเรียน!L25="","",ครูประเมินนักเรียน!L25)</f>
        <v/>
      </c>
      <c r="L25" s="171" t="str">
        <f>IF(ครูประเมินนักเรียน!M25="","",ครูประเมินนักเรียน!M25)</f>
        <v/>
      </c>
      <c r="M25" s="171" t="str">
        <f>IF(ครูประเมินนักเรียน!N25="","",ครูประเมินนักเรียน!N25)</f>
        <v/>
      </c>
      <c r="N25" s="171" t="str">
        <f>IF(ครูประเมินนักเรียน!O25="","",ครูประเมินนักเรียน!O25)</f>
        <v/>
      </c>
      <c r="O25" s="171" t="str">
        <f>IF(ครูประเมินนักเรียน!P25="","",ครูประเมินนักเรียน!P25)</f>
        <v/>
      </c>
      <c r="P25" s="171" t="str">
        <f>IF(ครูประเมินนักเรียน!Q25="","",ครูประเมินนักเรียน!Q25)</f>
        <v/>
      </c>
      <c r="Q25" s="171" t="str">
        <f>IF(ครูประเมินนักเรียน!R25="","",ครูประเมินนักเรียน!R25)</f>
        <v/>
      </c>
      <c r="R25" s="171" t="str">
        <f>IF(ครูประเมินนักเรียน!S25="","",ครูประเมินนักเรียน!S25)</f>
        <v/>
      </c>
      <c r="S25" s="171" t="str">
        <f>IF(ครูประเมินนักเรียน!T25="","",ครูประเมินนักเรียน!T25)</f>
        <v/>
      </c>
      <c r="T25" s="171" t="str">
        <f>IF(ครูประเมินนักเรียน!U25="","",ครูประเมินนักเรียน!U25)</f>
        <v/>
      </c>
      <c r="U25" s="171" t="str">
        <f>IF(ครูประเมินนักเรียน!V25="","",ครูประเมินนักเรียน!V25)</f>
        <v/>
      </c>
      <c r="V25" s="171" t="str">
        <f>IF(ครูประเมินนักเรียน!W25="","",ครูประเมินนักเรียน!W25)</f>
        <v/>
      </c>
      <c r="W25" s="171" t="str">
        <f>IF(ครูประเมินนักเรียน!X25="","",ครูประเมินนักเรียน!X25)</f>
        <v/>
      </c>
      <c r="X25" s="171" t="str">
        <f>IF(ครูประเมินนักเรียน!Y25="","",ครูประเมินนักเรียน!Y25)</f>
        <v/>
      </c>
      <c r="Y25" s="171" t="str">
        <f>IF(ครูประเมินนักเรียน!Z25="","",ครูประเมินนักเรียน!Z25)</f>
        <v/>
      </c>
      <c r="Z25" s="171" t="str">
        <f>IF(ครูประเมินนักเรียน!AA25="","",ครูประเมินนักเรียน!AA25)</f>
        <v/>
      </c>
      <c r="AA25" s="171" t="str">
        <f>IF(ครูประเมินนักเรียน!AB25="","",ครูประเมินนักเรียน!AB25)</f>
        <v/>
      </c>
      <c r="AB25" s="171" t="str">
        <f>IF(ครูประเมินนักเรียน!AC25="","",ครูประเมินนักเรียน!AC25)</f>
        <v/>
      </c>
      <c r="AC25" s="171" t="str">
        <f>IF(ครูประเมินนักเรียน!AD25="","",ครูประเมินนักเรียน!AD25)</f>
        <v/>
      </c>
      <c r="AD25" s="171" t="str">
        <f>IF(ครูประเมินนักเรียน!AE25="","",ครูประเมินนักเรียน!AE25)</f>
        <v/>
      </c>
      <c r="AE25" s="171" t="str">
        <f>IF(ครูประเมินนักเรียน!AF25="","",ครูประเมินนักเรียน!AF25)</f>
        <v/>
      </c>
      <c r="AF25" s="171" t="str">
        <f>IF(ครูประเมินนักเรียน!AG25="","",ครูประเมินนักเรียน!AG25)</f>
        <v/>
      </c>
      <c r="AG25" s="171" t="str">
        <f>IF(ครูประเมินนักเรียน!AH25="","",ครูประเมินนักเรียน!AH25)</f>
        <v/>
      </c>
      <c r="AH25" s="171" t="str">
        <f>IF(ครูประเมินนักเรียน!AI25="","",ครูประเมินนักเรียน!AI25)</f>
        <v/>
      </c>
      <c r="AI25" s="171" t="str">
        <f>IF(ครูประเมินนักเรียน!AJ25="","",ครูประเมินนักเรียน!AJ25)</f>
        <v/>
      </c>
      <c r="AJ25" s="171" t="str">
        <f>IF(ครูประเมินนักเรียน!AK25="","",ครูประเมินนักเรียน!AK25)</f>
        <v/>
      </c>
      <c r="AK25" s="171" t="str">
        <f>IF(ครูประเมินนักเรียน!AL25="","",ครูประเมินนักเรียน!AL25)</f>
        <v/>
      </c>
      <c r="AL25" s="171" t="str">
        <f>IF(ครูประเมินนักเรียน!AM25="","",ครูประเมินนักเรียน!AM25)</f>
        <v/>
      </c>
      <c r="AM25" s="171" t="str">
        <f>IF(ครูประเมินนักเรียน!AN25="","",ครูประเมินนักเรียน!AN25)</f>
        <v/>
      </c>
      <c r="AN25" s="171" t="str">
        <f>IF(ครูประเมินนักเรียน!AO25="","",ครูประเมินนักเรียน!AO25)</f>
        <v/>
      </c>
      <c r="AO25" s="171" t="str">
        <f>IF(ครูประเมินนักเรียน!AP25="","",ครูประเมินนักเรียน!AP25)</f>
        <v/>
      </c>
      <c r="AP25" s="171" t="str">
        <f>IF(ครูประเมินนักเรียน!AQ25="","",ครูประเมินนักเรียน!AQ25)</f>
        <v/>
      </c>
      <c r="AQ25" s="171" t="str">
        <f>IF(ครูประเมินนักเรียน!AR25="","",ครูประเมินนักเรียน!AR25)</f>
        <v/>
      </c>
      <c r="AR25" s="171" t="str">
        <f>IF(ครูประเมินนักเรียน!AS25="","",ครูประเมินนักเรียน!AS25)</f>
        <v/>
      </c>
      <c r="AS25" s="171" t="str">
        <f>IF(ครูประเมินนักเรียน!AT25="","",ครูประเมินนักเรียน!AT25)</f>
        <v/>
      </c>
      <c r="AT25" s="171" t="str">
        <f>IF(ครูประเมินนักเรียน!AU25="","",ครูประเมินนักเรียน!AU25)</f>
        <v/>
      </c>
      <c r="AU25" s="171" t="str">
        <f>IF(ครูประเมินนักเรียน!AV25="","",ครูประเมินนักเรียน!AV25)</f>
        <v/>
      </c>
      <c r="AV25" s="171" t="str">
        <f>IF(ครูประเมินนักเรียน!AW25="","",ครูประเมินนักเรียน!AW25)</f>
        <v/>
      </c>
      <c r="AW25" s="171" t="str">
        <f>IF(ครูประเมินนักเรียน!AX25="","",ครูประเมินนักเรียน!AX25)</f>
        <v/>
      </c>
      <c r="AX25" s="171" t="str">
        <f>IF(ครูประเมินนักเรียน!AY25="","",ครูประเมินนักเรียน!AY25)</f>
        <v/>
      </c>
      <c r="AY25" s="171" t="str">
        <f>IF(ครูประเมินนักเรียน!AZ25="","",ครูประเมินนักเรียน!AZ25)</f>
        <v/>
      </c>
      <c r="AZ25" s="171" t="str">
        <f>IF(ครูประเมินนักเรียน!BA25="","",ครูประเมินนักเรียน!BA25)</f>
        <v/>
      </c>
      <c r="BA25" s="172">
        <f t="shared" si="0"/>
        <v>0</v>
      </c>
      <c r="BB25" s="173">
        <f t="shared" si="1"/>
        <v>0</v>
      </c>
      <c r="BC25" s="179">
        <f t="shared" si="2"/>
        <v>0</v>
      </c>
      <c r="BD25" s="174" t="str">
        <f t="shared" si="3"/>
        <v>ปรับปรุง</v>
      </c>
      <c r="BE25" s="176"/>
      <c r="BF25" s="176"/>
      <c r="BG25" s="176"/>
      <c r="BH25" s="176"/>
      <c r="BI25" s="176"/>
      <c r="BJ25" s="176"/>
      <c r="BK25" s="176"/>
    </row>
    <row r="26" spans="1:63" s="3" customFormat="1" ht="15.75" customHeight="1">
      <c r="A26" s="2">
        <v>17</v>
      </c>
      <c r="B26" s="38">
        <f>IF(นักเรียน!C22="","",นักเรียน!C22)</f>
        <v>5594</v>
      </c>
      <c r="C26" s="39" t="str">
        <f>IF(นักเรียน!D22="","",นักเรียน!D22)</f>
        <v>เด็กหญิงสุณิสา  กันผักแว่น</v>
      </c>
      <c r="D26" s="170" t="str">
        <f>IF(ครูประเมินนักเรียน!E26="","",ครูประเมินนักเรียน!E26)</f>
        <v/>
      </c>
      <c r="E26" s="171" t="str">
        <f>IF(ครูประเมินนักเรียน!F26="","",ครูประเมินนักเรียน!F26)</f>
        <v/>
      </c>
      <c r="F26" s="171" t="str">
        <f>IF(ครูประเมินนักเรียน!G26="","",ครูประเมินนักเรียน!G26)</f>
        <v/>
      </c>
      <c r="G26" s="171" t="str">
        <f>IF(ครูประเมินนักเรียน!H26="","",ครูประเมินนักเรียน!H26)</f>
        <v/>
      </c>
      <c r="H26" s="171" t="str">
        <f>IF(ครูประเมินนักเรียน!I26="","",ครูประเมินนักเรียน!I26)</f>
        <v/>
      </c>
      <c r="I26" s="171" t="str">
        <f>IF(ครูประเมินนักเรียน!J26="","",ครูประเมินนักเรียน!J26)</f>
        <v/>
      </c>
      <c r="J26" s="171" t="str">
        <f>IF(ครูประเมินนักเรียน!K26="","",ครูประเมินนักเรียน!K26)</f>
        <v/>
      </c>
      <c r="K26" s="171" t="str">
        <f>IF(ครูประเมินนักเรียน!L26="","",ครูประเมินนักเรียน!L26)</f>
        <v/>
      </c>
      <c r="L26" s="171" t="str">
        <f>IF(ครูประเมินนักเรียน!M26="","",ครูประเมินนักเรียน!M26)</f>
        <v/>
      </c>
      <c r="M26" s="171" t="str">
        <f>IF(ครูประเมินนักเรียน!N26="","",ครูประเมินนักเรียน!N26)</f>
        <v/>
      </c>
      <c r="N26" s="171" t="str">
        <f>IF(ครูประเมินนักเรียน!O26="","",ครูประเมินนักเรียน!O26)</f>
        <v/>
      </c>
      <c r="O26" s="171" t="str">
        <f>IF(ครูประเมินนักเรียน!P26="","",ครูประเมินนักเรียน!P26)</f>
        <v/>
      </c>
      <c r="P26" s="171" t="str">
        <f>IF(ครูประเมินนักเรียน!Q26="","",ครูประเมินนักเรียน!Q26)</f>
        <v/>
      </c>
      <c r="Q26" s="171" t="str">
        <f>IF(ครูประเมินนักเรียน!R26="","",ครูประเมินนักเรียน!R26)</f>
        <v/>
      </c>
      <c r="R26" s="171" t="str">
        <f>IF(ครูประเมินนักเรียน!S26="","",ครูประเมินนักเรียน!S26)</f>
        <v/>
      </c>
      <c r="S26" s="171" t="str">
        <f>IF(ครูประเมินนักเรียน!T26="","",ครูประเมินนักเรียน!T26)</f>
        <v/>
      </c>
      <c r="T26" s="171" t="str">
        <f>IF(ครูประเมินนักเรียน!U26="","",ครูประเมินนักเรียน!U26)</f>
        <v/>
      </c>
      <c r="U26" s="171" t="str">
        <f>IF(ครูประเมินนักเรียน!V26="","",ครูประเมินนักเรียน!V26)</f>
        <v/>
      </c>
      <c r="V26" s="171" t="str">
        <f>IF(ครูประเมินนักเรียน!W26="","",ครูประเมินนักเรียน!W26)</f>
        <v/>
      </c>
      <c r="W26" s="171" t="str">
        <f>IF(ครูประเมินนักเรียน!X26="","",ครูประเมินนักเรียน!X26)</f>
        <v/>
      </c>
      <c r="X26" s="171" t="str">
        <f>IF(ครูประเมินนักเรียน!Y26="","",ครูประเมินนักเรียน!Y26)</f>
        <v/>
      </c>
      <c r="Y26" s="171" t="str">
        <f>IF(ครูประเมินนักเรียน!Z26="","",ครูประเมินนักเรียน!Z26)</f>
        <v/>
      </c>
      <c r="Z26" s="171" t="str">
        <f>IF(ครูประเมินนักเรียน!AA26="","",ครูประเมินนักเรียน!AA26)</f>
        <v/>
      </c>
      <c r="AA26" s="171" t="str">
        <f>IF(ครูประเมินนักเรียน!AB26="","",ครูประเมินนักเรียน!AB26)</f>
        <v/>
      </c>
      <c r="AB26" s="171" t="str">
        <f>IF(ครูประเมินนักเรียน!AC26="","",ครูประเมินนักเรียน!AC26)</f>
        <v/>
      </c>
      <c r="AC26" s="171" t="str">
        <f>IF(ครูประเมินนักเรียน!AD26="","",ครูประเมินนักเรียน!AD26)</f>
        <v/>
      </c>
      <c r="AD26" s="171" t="str">
        <f>IF(ครูประเมินนักเรียน!AE26="","",ครูประเมินนักเรียน!AE26)</f>
        <v/>
      </c>
      <c r="AE26" s="171" t="str">
        <f>IF(ครูประเมินนักเรียน!AF26="","",ครูประเมินนักเรียน!AF26)</f>
        <v/>
      </c>
      <c r="AF26" s="171" t="str">
        <f>IF(ครูประเมินนักเรียน!AG26="","",ครูประเมินนักเรียน!AG26)</f>
        <v/>
      </c>
      <c r="AG26" s="171" t="str">
        <f>IF(ครูประเมินนักเรียน!AH26="","",ครูประเมินนักเรียน!AH26)</f>
        <v/>
      </c>
      <c r="AH26" s="171" t="str">
        <f>IF(ครูประเมินนักเรียน!AI26="","",ครูประเมินนักเรียน!AI26)</f>
        <v/>
      </c>
      <c r="AI26" s="171" t="str">
        <f>IF(ครูประเมินนักเรียน!AJ26="","",ครูประเมินนักเรียน!AJ26)</f>
        <v/>
      </c>
      <c r="AJ26" s="171" t="str">
        <f>IF(ครูประเมินนักเรียน!AK26="","",ครูประเมินนักเรียน!AK26)</f>
        <v/>
      </c>
      <c r="AK26" s="171" t="str">
        <f>IF(ครูประเมินนักเรียน!AL26="","",ครูประเมินนักเรียน!AL26)</f>
        <v/>
      </c>
      <c r="AL26" s="171" t="str">
        <f>IF(ครูประเมินนักเรียน!AM26="","",ครูประเมินนักเรียน!AM26)</f>
        <v/>
      </c>
      <c r="AM26" s="171" t="str">
        <f>IF(ครูประเมินนักเรียน!AN26="","",ครูประเมินนักเรียน!AN26)</f>
        <v/>
      </c>
      <c r="AN26" s="171" t="str">
        <f>IF(ครูประเมินนักเรียน!AO26="","",ครูประเมินนักเรียน!AO26)</f>
        <v/>
      </c>
      <c r="AO26" s="171" t="str">
        <f>IF(ครูประเมินนักเรียน!AP26="","",ครูประเมินนักเรียน!AP26)</f>
        <v/>
      </c>
      <c r="AP26" s="171" t="str">
        <f>IF(ครูประเมินนักเรียน!AQ26="","",ครูประเมินนักเรียน!AQ26)</f>
        <v/>
      </c>
      <c r="AQ26" s="171" t="str">
        <f>IF(ครูประเมินนักเรียน!AR26="","",ครูประเมินนักเรียน!AR26)</f>
        <v/>
      </c>
      <c r="AR26" s="171" t="str">
        <f>IF(ครูประเมินนักเรียน!AS26="","",ครูประเมินนักเรียน!AS26)</f>
        <v/>
      </c>
      <c r="AS26" s="171" t="str">
        <f>IF(ครูประเมินนักเรียน!AT26="","",ครูประเมินนักเรียน!AT26)</f>
        <v/>
      </c>
      <c r="AT26" s="171" t="str">
        <f>IF(ครูประเมินนักเรียน!AU26="","",ครูประเมินนักเรียน!AU26)</f>
        <v/>
      </c>
      <c r="AU26" s="171" t="str">
        <f>IF(ครูประเมินนักเรียน!AV26="","",ครูประเมินนักเรียน!AV26)</f>
        <v/>
      </c>
      <c r="AV26" s="171" t="str">
        <f>IF(ครูประเมินนักเรียน!AW26="","",ครูประเมินนักเรียน!AW26)</f>
        <v/>
      </c>
      <c r="AW26" s="171" t="str">
        <f>IF(ครูประเมินนักเรียน!AX26="","",ครูประเมินนักเรียน!AX26)</f>
        <v/>
      </c>
      <c r="AX26" s="171" t="str">
        <f>IF(ครูประเมินนักเรียน!AY26="","",ครูประเมินนักเรียน!AY26)</f>
        <v/>
      </c>
      <c r="AY26" s="171" t="str">
        <f>IF(ครูประเมินนักเรียน!AZ26="","",ครูประเมินนักเรียน!AZ26)</f>
        <v/>
      </c>
      <c r="AZ26" s="171" t="str">
        <f>IF(ครูประเมินนักเรียน!BA26="","",ครูประเมินนักเรียน!BA26)</f>
        <v/>
      </c>
      <c r="BA26" s="172">
        <f t="shared" si="0"/>
        <v>0</v>
      </c>
      <c r="BB26" s="173">
        <f t="shared" si="1"/>
        <v>0</v>
      </c>
      <c r="BC26" s="179">
        <f t="shared" si="2"/>
        <v>0</v>
      </c>
      <c r="BD26" s="174" t="str">
        <f t="shared" si="3"/>
        <v>ปรับปรุง</v>
      </c>
      <c r="BE26" s="176"/>
      <c r="BF26" s="176"/>
      <c r="BG26" s="176"/>
      <c r="BH26" s="176"/>
      <c r="BI26" s="176"/>
      <c r="BJ26" s="176"/>
      <c r="BK26" s="176"/>
    </row>
    <row r="27" spans="1:63" s="3" customFormat="1" ht="15.75" customHeight="1">
      <c r="A27" s="2">
        <v>18</v>
      </c>
      <c r="B27" s="38" t="str">
        <f>IF(นักเรียน!C23="","",นักเรียน!C23)</f>
        <v/>
      </c>
      <c r="C27" s="39" t="str">
        <f>IF(นักเรียน!D23="","",นักเรียน!D23)</f>
        <v>เด็กหญิงสุดารัตน์ ต่างครบุรี</v>
      </c>
      <c r="D27" s="170" t="str">
        <f>IF(ครูประเมินนักเรียน!E27="","",ครูประเมินนักเรียน!E27)</f>
        <v/>
      </c>
      <c r="E27" s="171" t="str">
        <f>IF(ครูประเมินนักเรียน!F27="","",ครูประเมินนักเรียน!F27)</f>
        <v/>
      </c>
      <c r="F27" s="171" t="str">
        <f>IF(ครูประเมินนักเรียน!G27="","",ครูประเมินนักเรียน!G27)</f>
        <v/>
      </c>
      <c r="G27" s="171" t="str">
        <f>IF(ครูประเมินนักเรียน!H27="","",ครูประเมินนักเรียน!H27)</f>
        <v/>
      </c>
      <c r="H27" s="171" t="str">
        <f>IF(ครูประเมินนักเรียน!I27="","",ครูประเมินนักเรียน!I27)</f>
        <v/>
      </c>
      <c r="I27" s="171" t="str">
        <f>IF(ครูประเมินนักเรียน!J27="","",ครูประเมินนักเรียน!J27)</f>
        <v/>
      </c>
      <c r="J27" s="171" t="str">
        <f>IF(ครูประเมินนักเรียน!K27="","",ครูประเมินนักเรียน!K27)</f>
        <v/>
      </c>
      <c r="K27" s="171" t="str">
        <f>IF(ครูประเมินนักเรียน!L27="","",ครูประเมินนักเรียน!L27)</f>
        <v/>
      </c>
      <c r="L27" s="171" t="str">
        <f>IF(ครูประเมินนักเรียน!M27="","",ครูประเมินนักเรียน!M27)</f>
        <v/>
      </c>
      <c r="M27" s="171" t="str">
        <f>IF(ครูประเมินนักเรียน!N27="","",ครูประเมินนักเรียน!N27)</f>
        <v/>
      </c>
      <c r="N27" s="171" t="str">
        <f>IF(ครูประเมินนักเรียน!O27="","",ครูประเมินนักเรียน!O27)</f>
        <v/>
      </c>
      <c r="O27" s="171" t="str">
        <f>IF(ครูประเมินนักเรียน!P27="","",ครูประเมินนักเรียน!P27)</f>
        <v/>
      </c>
      <c r="P27" s="171" t="str">
        <f>IF(ครูประเมินนักเรียน!Q27="","",ครูประเมินนักเรียน!Q27)</f>
        <v/>
      </c>
      <c r="Q27" s="171" t="str">
        <f>IF(ครูประเมินนักเรียน!R27="","",ครูประเมินนักเรียน!R27)</f>
        <v/>
      </c>
      <c r="R27" s="171" t="str">
        <f>IF(ครูประเมินนักเรียน!S27="","",ครูประเมินนักเรียน!S27)</f>
        <v/>
      </c>
      <c r="S27" s="171" t="str">
        <f>IF(ครูประเมินนักเรียน!T27="","",ครูประเมินนักเรียน!T27)</f>
        <v/>
      </c>
      <c r="T27" s="171" t="str">
        <f>IF(ครูประเมินนักเรียน!U27="","",ครูประเมินนักเรียน!U27)</f>
        <v/>
      </c>
      <c r="U27" s="171" t="str">
        <f>IF(ครูประเมินนักเรียน!V27="","",ครูประเมินนักเรียน!V27)</f>
        <v/>
      </c>
      <c r="V27" s="171" t="str">
        <f>IF(ครูประเมินนักเรียน!W27="","",ครูประเมินนักเรียน!W27)</f>
        <v/>
      </c>
      <c r="W27" s="171" t="str">
        <f>IF(ครูประเมินนักเรียน!X27="","",ครูประเมินนักเรียน!X27)</f>
        <v/>
      </c>
      <c r="X27" s="171" t="str">
        <f>IF(ครูประเมินนักเรียน!Y27="","",ครูประเมินนักเรียน!Y27)</f>
        <v/>
      </c>
      <c r="Y27" s="171" t="str">
        <f>IF(ครูประเมินนักเรียน!Z27="","",ครูประเมินนักเรียน!Z27)</f>
        <v/>
      </c>
      <c r="Z27" s="171" t="str">
        <f>IF(ครูประเมินนักเรียน!AA27="","",ครูประเมินนักเรียน!AA27)</f>
        <v/>
      </c>
      <c r="AA27" s="171" t="str">
        <f>IF(ครูประเมินนักเรียน!AB27="","",ครูประเมินนักเรียน!AB27)</f>
        <v/>
      </c>
      <c r="AB27" s="171" t="str">
        <f>IF(ครูประเมินนักเรียน!AC27="","",ครูประเมินนักเรียน!AC27)</f>
        <v/>
      </c>
      <c r="AC27" s="171" t="str">
        <f>IF(ครูประเมินนักเรียน!AD27="","",ครูประเมินนักเรียน!AD27)</f>
        <v/>
      </c>
      <c r="AD27" s="171" t="str">
        <f>IF(ครูประเมินนักเรียน!AE27="","",ครูประเมินนักเรียน!AE27)</f>
        <v/>
      </c>
      <c r="AE27" s="171" t="str">
        <f>IF(ครูประเมินนักเรียน!AF27="","",ครูประเมินนักเรียน!AF27)</f>
        <v/>
      </c>
      <c r="AF27" s="171" t="str">
        <f>IF(ครูประเมินนักเรียน!AG27="","",ครูประเมินนักเรียน!AG27)</f>
        <v/>
      </c>
      <c r="AG27" s="171" t="str">
        <f>IF(ครูประเมินนักเรียน!AH27="","",ครูประเมินนักเรียน!AH27)</f>
        <v/>
      </c>
      <c r="AH27" s="171" t="str">
        <f>IF(ครูประเมินนักเรียน!AI27="","",ครูประเมินนักเรียน!AI27)</f>
        <v/>
      </c>
      <c r="AI27" s="171" t="str">
        <f>IF(ครูประเมินนักเรียน!AJ27="","",ครูประเมินนักเรียน!AJ27)</f>
        <v/>
      </c>
      <c r="AJ27" s="171" t="str">
        <f>IF(ครูประเมินนักเรียน!AK27="","",ครูประเมินนักเรียน!AK27)</f>
        <v/>
      </c>
      <c r="AK27" s="171" t="str">
        <f>IF(ครูประเมินนักเรียน!AL27="","",ครูประเมินนักเรียน!AL27)</f>
        <v/>
      </c>
      <c r="AL27" s="171" t="str">
        <f>IF(ครูประเมินนักเรียน!AM27="","",ครูประเมินนักเรียน!AM27)</f>
        <v/>
      </c>
      <c r="AM27" s="171" t="str">
        <f>IF(ครูประเมินนักเรียน!AN27="","",ครูประเมินนักเรียน!AN27)</f>
        <v/>
      </c>
      <c r="AN27" s="171" t="str">
        <f>IF(ครูประเมินนักเรียน!AO27="","",ครูประเมินนักเรียน!AO27)</f>
        <v/>
      </c>
      <c r="AO27" s="171" t="str">
        <f>IF(ครูประเมินนักเรียน!AP27="","",ครูประเมินนักเรียน!AP27)</f>
        <v/>
      </c>
      <c r="AP27" s="171" t="str">
        <f>IF(ครูประเมินนักเรียน!AQ27="","",ครูประเมินนักเรียน!AQ27)</f>
        <v/>
      </c>
      <c r="AQ27" s="171" t="str">
        <f>IF(ครูประเมินนักเรียน!AR27="","",ครูประเมินนักเรียน!AR27)</f>
        <v/>
      </c>
      <c r="AR27" s="171" t="str">
        <f>IF(ครูประเมินนักเรียน!AS27="","",ครูประเมินนักเรียน!AS27)</f>
        <v/>
      </c>
      <c r="AS27" s="171" t="str">
        <f>IF(ครูประเมินนักเรียน!AT27="","",ครูประเมินนักเรียน!AT27)</f>
        <v/>
      </c>
      <c r="AT27" s="171" t="str">
        <f>IF(ครูประเมินนักเรียน!AU27="","",ครูประเมินนักเรียน!AU27)</f>
        <v/>
      </c>
      <c r="AU27" s="171" t="str">
        <f>IF(ครูประเมินนักเรียน!AV27="","",ครูประเมินนักเรียน!AV27)</f>
        <v/>
      </c>
      <c r="AV27" s="171" t="str">
        <f>IF(ครูประเมินนักเรียน!AW27="","",ครูประเมินนักเรียน!AW27)</f>
        <v/>
      </c>
      <c r="AW27" s="171" t="str">
        <f>IF(ครูประเมินนักเรียน!AX27="","",ครูประเมินนักเรียน!AX27)</f>
        <v/>
      </c>
      <c r="AX27" s="171" t="str">
        <f>IF(ครูประเมินนักเรียน!AY27="","",ครูประเมินนักเรียน!AY27)</f>
        <v/>
      </c>
      <c r="AY27" s="171" t="str">
        <f>IF(ครูประเมินนักเรียน!AZ27="","",ครูประเมินนักเรียน!AZ27)</f>
        <v/>
      </c>
      <c r="AZ27" s="171" t="str">
        <f>IF(ครูประเมินนักเรียน!BA27="","",ครูประเมินนักเรียน!BA27)</f>
        <v/>
      </c>
      <c r="BA27" s="172">
        <f t="shared" si="0"/>
        <v>0</v>
      </c>
      <c r="BB27" s="173">
        <f t="shared" si="1"/>
        <v>0</v>
      </c>
      <c r="BC27" s="179">
        <f t="shared" si="2"/>
        <v>0</v>
      </c>
      <c r="BD27" s="174" t="str">
        <f t="shared" si="3"/>
        <v>ปรับปรุง</v>
      </c>
      <c r="BE27" s="176"/>
      <c r="BF27" s="176"/>
      <c r="BG27" s="176"/>
      <c r="BH27" s="176"/>
      <c r="BI27" s="176"/>
      <c r="BJ27" s="176"/>
      <c r="BK27" s="176"/>
    </row>
    <row r="28" spans="1:63" s="3" customFormat="1" ht="15.75" customHeight="1">
      <c r="A28" s="2">
        <v>19</v>
      </c>
      <c r="B28" s="38" t="str">
        <f>IF(นักเรียน!C24="","",นักเรียน!C24)</f>
        <v/>
      </c>
      <c r="C28" s="39" t="str">
        <f>IF(นักเรียน!D24="","",นักเรียน!D24)</f>
        <v/>
      </c>
      <c r="D28" s="170" t="str">
        <f>IF(ครูประเมินนักเรียน!E28="","",ครูประเมินนักเรียน!E28)</f>
        <v/>
      </c>
      <c r="E28" s="171" t="str">
        <f>IF(ครูประเมินนักเรียน!F28="","",ครูประเมินนักเรียน!F28)</f>
        <v/>
      </c>
      <c r="F28" s="171" t="str">
        <f>IF(ครูประเมินนักเรียน!G28="","",ครูประเมินนักเรียน!G28)</f>
        <v/>
      </c>
      <c r="G28" s="171" t="str">
        <f>IF(ครูประเมินนักเรียน!H28="","",ครูประเมินนักเรียน!H28)</f>
        <v/>
      </c>
      <c r="H28" s="171" t="str">
        <f>IF(ครูประเมินนักเรียน!I28="","",ครูประเมินนักเรียน!I28)</f>
        <v/>
      </c>
      <c r="I28" s="171" t="str">
        <f>IF(ครูประเมินนักเรียน!J28="","",ครูประเมินนักเรียน!J28)</f>
        <v/>
      </c>
      <c r="J28" s="171" t="str">
        <f>IF(ครูประเมินนักเรียน!K28="","",ครูประเมินนักเรียน!K28)</f>
        <v/>
      </c>
      <c r="K28" s="171" t="str">
        <f>IF(ครูประเมินนักเรียน!L28="","",ครูประเมินนักเรียน!L28)</f>
        <v/>
      </c>
      <c r="L28" s="171" t="str">
        <f>IF(ครูประเมินนักเรียน!M28="","",ครูประเมินนักเรียน!M28)</f>
        <v/>
      </c>
      <c r="M28" s="171" t="str">
        <f>IF(ครูประเมินนักเรียน!N28="","",ครูประเมินนักเรียน!N28)</f>
        <v/>
      </c>
      <c r="N28" s="171" t="str">
        <f>IF(ครูประเมินนักเรียน!O28="","",ครูประเมินนักเรียน!O28)</f>
        <v/>
      </c>
      <c r="O28" s="171" t="str">
        <f>IF(ครูประเมินนักเรียน!P28="","",ครูประเมินนักเรียน!P28)</f>
        <v/>
      </c>
      <c r="P28" s="171" t="str">
        <f>IF(ครูประเมินนักเรียน!Q28="","",ครูประเมินนักเรียน!Q28)</f>
        <v/>
      </c>
      <c r="Q28" s="171" t="str">
        <f>IF(ครูประเมินนักเรียน!R28="","",ครูประเมินนักเรียน!R28)</f>
        <v/>
      </c>
      <c r="R28" s="171" t="str">
        <f>IF(ครูประเมินนักเรียน!S28="","",ครูประเมินนักเรียน!S28)</f>
        <v/>
      </c>
      <c r="S28" s="171" t="str">
        <f>IF(ครูประเมินนักเรียน!T28="","",ครูประเมินนักเรียน!T28)</f>
        <v/>
      </c>
      <c r="T28" s="171" t="str">
        <f>IF(ครูประเมินนักเรียน!U28="","",ครูประเมินนักเรียน!U28)</f>
        <v/>
      </c>
      <c r="U28" s="171" t="str">
        <f>IF(ครูประเมินนักเรียน!V28="","",ครูประเมินนักเรียน!V28)</f>
        <v/>
      </c>
      <c r="V28" s="171" t="str">
        <f>IF(ครูประเมินนักเรียน!W28="","",ครูประเมินนักเรียน!W28)</f>
        <v/>
      </c>
      <c r="W28" s="171" t="str">
        <f>IF(ครูประเมินนักเรียน!X28="","",ครูประเมินนักเรียน!X28)</f>
        <v/>
      </c>
      <c r="X28" s="171" t="str">
        <f>IF(ครูประเมินนักเรียน!Y28="","",ครูประเมินนักเรียน!Y28)</f>
        <v/>
      </c>
      <c r="Y28" s="171" t="str">
        <f>IF(ครูประเมินนักเรียน!Z28="","",ครูประเมินนักเรียน!Z28)</f>
        <v/>
      </c>
      <c r="Z28" s="171" t="str">
        <f>IF(ครูประเมินนักเรียน!AA28="","",ครูประเมินนักเรียน!AA28)</f>
        <v/>
      </c>
      <c r="AA28" s="171" t="str">
        <f>IF(ครูประเมินนักเรียน!AB28="","",ครูประเมินนักเรียน!AB28)</f>
        <v/>
      </c>
      <c r="AB28" s="171" t="str">
        <f>IF(ครูประเมินนักเรียน!AC28="","",ครูประเมินนักเรียน!AC28)</f>
        <v/>
      </c>
      <c r="AC28" s="171" t="str">
        <f>IF(ครูประเมินนักเรียน!AD28="","",ครูประเมินนักเรียน!AD28)</f>
        <v/>
      </c>
      <c r="AD28" s="171" t="str">
        <f>IF(ครูประเมินนักเรียน!AE28="","",ครูประเมินนักเรียน!AE28)</f>
        <v/>
      </c>
      <c r="AE28" s="171" t="str">
        <f>IF(ครูประเมินนักเรียน!AF28="","",ครูประเมินนักเรียน!AF28)</f>
        <v/>
      </c>
      <c r="AF28" s="171" t="str">
        <f>IF(ครูประเมินนักเรียน!AG28="","",ครูประเมินนักเรียน!AG28)</f>
        <v/>
      </c>
      <c r="AG28" s="171" t="str">
        <f>IF(ครูประเมินนักเรียน!AH28="","",ครูประเมินนักเรียน!AH28)</f>
        <v/>
      </c>
      <c r="AH28" s="171" t="str">
        <f>IF(ครูประเมินนักเรียน!AI28="","",ครูประเมินนักเรียน!AI28)</f>
        <v/>
      </c>
      <c r="AI28" s="171" t="str">
        <f>IF(ครูประเมินนักเรียน!AJ28="","",ครูประเมินนักเรียน!AJ28)</f>
        <v/>
      </c>
      <c r="AJ28" s="171" t="str">
        <f>IF(ครูประเมินนักเรียน!AK28="","",ครูประเมินนักเรียน!AK28)</f>
        <v/>
      </c>
      <c r="AK28" s="171" t="str">
        <f>IF(ครูประเมินนักเรียน!AL28="","",ครูประเมินนักเรียน!AL28)</f>
        <v/>
      </c>
      <c r="AL28" s="171" t="str">
        <f>IF(ครูประเมินนักเรียน!AM28="","",ครูประเมินนักเรียน!AM28)</f>
        <v/>
      </c>
      <c r="AM28" s="171" t="str">
        <f>IF(ครูประเมินนักเรียน!AN28="","",ครูประเมินนักเรียน!AN28)</f>
        <v/>
      </c>
      <c r="AN28" s="171" t="str">
        <f>IF(ครูประเมินนักเรียน!AO28="","",ครูประเมินนักเรียน!AO28)</f>
        <v/>
      </c>
      <c r="AO28" s="171" t="str">
        <f>IF(ครูประเมินนักเรียน!AP28="","",ครูประเมินนักเรียน!AP28)</f>
        <v/>
      </c>
      <c r="AP28" s="171" t="str">
        <f>IF(ครูประเมินนักเรียน!AQ28="","",ครูประเมินนักเรียน!AQ28)</f>
        <v/>
      </c>
      <c r="AQ28" s="171" t="str">
        <f>IF(ครูประเมินนักเรียน!AR28="","",ครูประเมินนักเรียน!AR28)</f>
        <v/>
      </c>
      <c r="AR28" s="171" t="str">
        <f>IF(ครูประเมินนักเรียน!AS28="","",ครูประเมินนักเรียน!AS28)</f>
        <v/>
      </c>
      <c r="AS28" s="171" t="str">
        <f>IF(ครูประเมินนักเรียน!AT28="","",ครูประเมินนักเรียน!AT28)</f>
        <v/>
      </c>
      <c r="AT28" s="171" t="str">
        <f>IF(ครูประเมินนักเรียน!AU28="","",ครูประเมินนักเรียน!AU28)</f>
        <v/>
      </c>
      <c r="AU28" s="171" t="str">
        <f>IF(ครูประเมินนักเรียน!AV28="","",ครูประเมินนักเรียน!AV28)</f>
        <v/>
      </c>
      <c r="AV28" s="171" t="str">
        <f>IF(ครูประเมินนักเรียน!AW28="","",ครูประเมินนักเรียน!AW28)</f>
        <v/>
      </c>
      <c r="AW28" s="171" t="str">
        <f>IF(ครูประเมินนักเรียน!AX28="","",ครูประเมินนักเรียน!AX28)</f>
        <v/>
      </c>
      <c r="AX28" s="171" t="str">
        <f>IF(ครูประเมินนักเรียน!AY28="","",ครูประเมินนักเรียน!AY28)</f>
        <v/>
      </c>
      <c r="AY28" s="171" t="str">
        <f>IF(ครูประเมินนักเรียน!AZ28="","",ครูประเมินนักเรียน!AZ28)</f>
        <v/>
      </c>
      <c r="AZ28" s="171" t="str">
        <f>IF(ครูประเมินนักเรียน!BA28="","",ครูประเมินนักเรียน!BA28)</f>
        <v/>
      </c>
      <c r="BA28" s="172" t="str">
        <f t="shared" si="0"/>
        <v/>
      </c>
      <c r="BB28" s="173" t="str">
        <f t="shared" si="1"/>
        <v/>
      </c>
      <c r="BC28" s="179" t="str">
        <f t="shared" si="2"/>
        <v/>
      </c>
      <c r="BD28" s="174" t="str">
        <f t="shared" si="3"/>
        <v/>
      </c>
      <c r="BE28" s="176"/>
      <c r="BF28" s="176"/>
      <c r="BG28" s="176"/>
      <c r="BH28" s="176"/>
      <c r="BI28" s="176"/>
      <c r="BJ28" s="176"/>
      <c r="BK28" s="176"/>
    </row>
    <row r="29" spans="1:63" s="3" customFormat="1" ht="15.75" customHeight="1">
      <c r="A29" s="2">
        <v>20</v>
      </c>
      <c r="B29" s="38" t="str">
        <f>IF(นักเรียน!C25="","",นักเรียน!C25)</f>
        <v/>
      </c>
      <c r="C29" s="39" t="str">
        <f>IF(นักเรียน!D25="","",นักเรียน!D25)</f>
        <v/>
      </c>
      <c r="D29" s="170" t="str">
        <f>IF(ครูประเมินนักเรียน!E29="","",ครูประเมินนักเรียน!E29)</f>
        <v/>
      </c>
      <c r="E29" s="171" t="str">
        <f>IF(ครูประเมินนักเรียน!F29="","",ครูประเมินนักเรียน!F29)</f>
        <v/>
      </c>
      <c r="F29" s="171" t="str">
        <f>IF(ครูประเมินนักเรียน!G29="","",ครูประเมินนักเรียน!G29)</f>
        <v/>
      </c>
      <c r="G29" s="171" t="str">
        <f>IF(ครูประเมินนักเรียน!H29="","",ครูประเมินนักเรียน!H29)</f>
        <v/>
      </c>
      <c r="H29" s="171" t="str">
        <f>IF(ครูประเมินนักเรียน!I29="","",ครูประเมินนักเรียน!I29)</f>
        <v/>
      </c>
      <c r="I29" s="171" t="str">
        <f>IF(ครูประเมินนักเรียน!J29="","",ครูประเมินนักเรียน!J29)</f>
        <v/>
      </c>
      <c r="J29" s="171" t="str">
        <f>IF(ครูประเมินนักเรียน!K29="","",ครูประเมินนักเรียน!K29)</f>
        <v/>
      </c>
      <c r="K29" s="171" t="str">
        <f>IF(ครูประเมินนักเรียน!L29="","",ครูประเมินนักเรียน!L29)</f>
        <v/>
      </c>
      <c r="L29" s="171" t="str">
        <f>IF(ครูประเมินนักเรียน!M29="","",ครูประเมินนักเรียน!M29)</f>
        <v/>
      </c>
      <c r="M29" s="171" t="str">
        <f>IF(ครูประเมินนักเรียน!N29="","",ครูประเมินนักเรียน!N29)</f>
        <v/>
      </c>
      <c r="N29" s="171" t="str">
        <f>IF(ครูประเมินนักเรียน!O29="","",ครูประเมินนักเรียน!O29)</f>
        <v/>
      </c>
      <c r="O29" s="171" t="str">
        <f>IF(ครูประเมินนักเรียน!P29="","",ครูประเมินนักเรียน!P29)</f>
        <v/>
      </c>
      <c r="P29" s="171" t="str">
        <f>IF(ครูประเมินนักเรียน!Q29="","",ครูประเมินนักเรียน!Q29)</f>
        <v/>
      </c>
      <c r="Q29" s="171" t="str">
        <f>IF(ครูประเมินนักเรียน!R29="","",ครูประเมินนักเรียน!R29)</f>
        <v/>
      </c>
      <c r="R29" s="171" t="str">
        <f>IF(ครูประเมินนักเรียน!S29="","",ครูประเมินนักเรียน!S29)</f>
        <v/>
      </c>
      <c r="S29" s="171" t="str">
        <f>IF(ครูประเมินนักเรียน!T29="","",ครูประเมินนักเรียน!T29)</f>
        <v/>
      </c>
      <c r="T29" s="171" t="str">
        <f>IF(ครูประเมินนักเรียน!U29="","",ครูประเมินนักเรียน!U29)</f>
        <v/>
      </c>
      <c r="U29" s="171" t="str">
        <f>IF(ครูประเมินนักเรียน!V29="","",ครูประเมินนักเรียน!V29)</f>
        <v/>
      </c>
      <c r="V29" s="171" t="str">
        <f>IF(ครูประเมินนักเรียน!W29="","",ครูประเมินนักเรียน!W29)</f>
        <v/>
      </c>
      <c r="W29" s="171" t="str">
        <f>IF(ครูประเมินนักเรียน!X29="","",ครูประเมินนักเรียน!X29)</f>
        <v/>
      </c>
      <c r="X29" s="171" t="str">
        <f>IF(ครูประเมินนักเรียน!Y29="","",ครูประเมินนักเรียน!Y29)</f>
        <v/>
      </c>
      <c r="Y29" s="171" t="str">
        <f>IF(ครูประเมินนักเรียน!Z29="","",ครูประเมินนักเรียน!Z29)</f>
        <v/>
      </c>
      <c r="Z29" s="171" t="str">
        <f>IF(ครูประเมินนักเรียน!AA29="","",ครูประเมินนักเรียน!AA29)</f>
        <v/>
      </c>
      <c r="AA29" s="171" t="str">
        <f>IF(ครูประเมินนักเรียน!AB29="","",ครูประเมินนักเรียน!AB29)</f>
        <v/>
      </c>
      <c r="AB29" s="171" t="str">
        <f>IF(ครูประเมินนักเรียน!AC29="","",ครูประเมินนักเรียน!AC29)</f>
        <v/>
      </c>
      <c r="AC29" s="171" t="str">
        <f>IF(ครูประเมินนักเรียน!AD29="","",ครูประเมินนักเรียน!AD29)</f>
        <v/>
      </c>
      <c r="AD29" s="171" t="str">
        <f>IF(ครูประเมินนักเรียน!AE29="","",ครูประเมินนักเรียน!AE29)</f>
        <v/>
      </c>
      <c r="AE29" s="171" t="str">
        <f>IF(ครูประเมินนักเรียน!AF29="","",ครูประเมินนักเรียน!AF29)</f>
        <v/>
      </c>
      <c r="AF29" s="171" t="str">
        <f>IF(ครูประเมินนักเรียน!AG29="","",ครูประเมินนักเรียน!AG29)</f>
        <v/>
      </c>
      <c r="AG29" s="171" t="str">
        <f>IF(ครูประเมินนักเรียน!AH29="","",ครูประเมินนักเรียน!AH29)</f>
        <v/>
      </c>
      <c r="AH29" s="171" t="str">
        <f>IF(ครูประเมินนักเรียน!AI29="","",ครูประเมินนักเรียน!AI29)</f>
        <v/>
      </c>
      <c r="AI29" s="171" t="str">
        <f>IF(ครูประเมินนักเรียน!AJ29="","",ครูประเมินนักเรียน!AJ29)</f>
        <v/>
      </c>
      <c r="AJ29" s="171" t="str">
        <f>IF(ครูประเมินนักเรียน!AK29="","",ครูประเมินนักเรียน!AK29)</f>
        <v/>
      </c>
      <c r="AK29" s="171" t="str">
        <f>IF(ครูประเมินนักเรียน!AL29="","",ครูประเมินนักเรียน!AL29)</f>
        <v/>
      </c>
      <c r="AL29" s="171" t="str">
        <f>IF(ครูประเมินนักเรียน!AM29="","",ครูประเมินนักเรียน!AM29)</f>
        <v/>
      </c>
      <c r="AM29" s="171" t="str">
        <f>IF(ครูประเมินนักเรียน!AN29="","",ครูประเมินนักเรียน!AN29)</f>
        <v/>
      </c>
      <c r="AN29" s="171" t="str">
        <f>IF(ครูประเมินนักเรียน!AO29="","",ครูประเมินนักเรียน!AO29)</f>
        <v/>
      </c>
      <c r="AO29" s="171" t="str">
        <f>IF(ครูประเมินนักเรียน!AP29="","",ครูประเมินนักเรียน!AP29)</f>
        <v/>
      </c>
      <c r="AP29" s="171" t="str">
        <f>IF(ครูประเมินนักเรียน!AQ29="","",ครูประเมินนักเรียน!AQ29)</f>
        <v/>
      </c>
      <c r="AQ29" s="171" t="str">
        <f>IF(ครูประเมินนักเรียน!AR29="","",ครูประเมินนักเรียน!AR29)</f>
        <v/>
      </c>
      <c r="AR29" s="171" t="str">
        <f>IF(ครูประเมินนักเรียน!AS29="","",ครูประเมินนักเรียน!AS29)</f>
        <v/>
      </c>
      <c r="AS29" s="171" t="str">
        <f>IF(ครูประเมินนักเรียน!AT29="","",ครูประเมินนักเรียน!AT29)</f>
        <v/>
      </c>
      <c r="AT29" s="171" t="str">
        <f>IF(ครูประเมินนักเรียน!AU29="","",ครูประเมินนักเรียน!AU29)</f>
        <v/>
      </c>
      <c r="AU29" s="171" t="str">
        <f>IF(ครูประเมินนักเรียน!AV29="","",ครูประเมินนักเรียน!AV29)</f>
        <v/>
      </c>
      <c r="AV29" s="171" t="str">
        <f>IF(ครูประเมินนักเรียน!AW29="","",ครูประเมินนักเรียน!AW29)</f>
        <v/>
      </c>
      <c r="AW29" s="171" t="str">
        <f>IF(ครูประเมินนักเรียน!AX29="","",ครูประเมินนักเรียน!AX29)</f>
        <v/>
      </c>
      <c r="AX29" s="171" t="str">
        <f>IF(ครูประเมินนักเรียน!AY29="","",ครูประเมินนักเรียน!AY29)</f>
        <v/>
      </c>
      <c r="AY29" s="171" t="str">
        <f>IF(ครูประเมินนักเรียน!AZ29="","",ครูประเมินนักเรียน!AZ29)</f>
        <v/>
      </c>
      <c r="AZ29" s="171" t="str">
        <f>IF(ครูประเมินนักเรียน!BA29="","",ครูประเมินนักเรียน!BA29)</f>
        <v/>
      </c>
      <c r="BA29" s="172" t="str">
        <f t="shared" si="0"/>
        <v/>
      </c>
      <c r="BB29" s="173" t="str">
        <f t="shared" si="1"/>
        <v/>
      </c>
      <c r="BC29" s="179" t="str">
        <f t="shared" si="2"/>
        <v/>
      </c>
      <c r="BD29" s="174" t="str">
        <f t="shared" si="3"/>
        <v/>
      </c>
      <c r="BE29" s="176"/>
      <c r="BF29" s="176"/>
      <c r="BG29" s="176"/>
      <c r="BH29" s="176"/>
      <c r="BI29" s="176"/>
      <c r="BJ29" s="176"/>
      <c r="BK29" s="176"/>
    </row>
    <row r="30" spans="1:63" s="3" customFormat="1" ht="15.75" customHeight="1">
      <c r="A30" s="2">
        <v>21</v>
      </c>
      <c r="B30" s="38" t="str">
        <f>IF(นักเรียน!C26="","",นักเรียน!C26)</f>
        <v/>
      </c>
      <c r="C30" s="39" t="str">
        <f>IF(นักเรียน!D26="","",นักเรียน!D26)</f>
        <v/>
      </c>
      <c r="D30" s="170" t="str">
        <f>IF(ครูประเมินนักเรียน!E30="","",ครูประเมินนักเรียน!E30)</f>
        <v/>
      </c>
      <c r="E30" s="171" t="str">
        <f>IF(ครูประเมินนักเรียน!F30="","",ครูประเมินนักเรียน!F30)</f>
        <v/>
      </c>
      <c r="F30" s="171" t="str">
        <f>IF(ครูประเมินนักเรียน!G30="","",ครูประเมินนักเรียน!G30)</f>
        <v/>
      </c>
      <c r="G30" s="171" t="str">
        <f>IF(ครูประเมินนักเรียน!H30="","",ครูประเมินนักเรียน!H30)</f>
        <v/>
      </c>
      <c r="H30" s="171" t="str">
        <f>IF(ครูประเมินนักเรียน!I30="","",ครูประเมินนักเรียน!I30)</f>
        <v/>
      </c>
      <c r="I30" s="171" t="str">
        <f>IF(ครูประเมินนักเรียน!J30="","",ครูประเมินนักเรียน!J30)</f>
        <v/>
      </c>
      <c r="J30" s="171" t="str">
        <f>IF(ครูประเมินนักเรียน!K30="","",ครูประเมินนักเรียน!K30)</f>
        <v/>
      </c>
      <c r="K30" s="171" t="str">
        <f>IF(ครูประเมินนักเรียน!L30="","",ครูประเมินนักเรียน!L30)</f>
        <v/>
      </c>
      <c r="L30" s="171" t="str">
        <f>IF(ครูประเมินนักเรียน!M30="","",ครูประเมินนักเรียน!M30)</f>
        <v/>
      </c>
      <c r="M30" s="171" t="str">
        <f>IF(ครูประเมินนักเรียน!N30="","",ครูประเมินนักเรียน!N30)</f>
        <v/>
      </c>
      <c r="N30" s="171" t="str">
        <f>IF(ครูประเมินนักเรียน!O30="","",ครูประเมินนักเรียน!O30)</f>
        <v/>
      </c>
      <c r="O30" s="171" t="str">
        <f>IF(ครูประเมินนักเรียน!P30="","",ครูประเมินนักเรียน!P30)</f>
        <v/>
      </c>
      <c r="P30" s="171" t="str">
        <f>IF(ครูประเมินนักเรียน!Q30="","",ครูประเมินนักเรียน!Q30)</f>
        <v/>
      </c>
      <c r="Q30" s="171" t="str">
        <f>IF(ครูประเมินนักเรียน!R30="","",ครูประเมินนักเรียน!R30)</f>
        <v/>
      </c>
      <c r="R30" s="171" t="str">
        <f>IF(ครูประเมินนักเรียน!S30="","",ครูประเมินนักเรียน!S30)</f>
        <v/>
      </c>
      <c r="S30" s="171" t="str">
        <f>IF(ครูประเมินนักเรียน!T30="","",ครูประเมินนักเรียน!T30)</f>
        <v/>
      </c>
      <c r="T30" s="171" t="str">
        <f>IF(ครูประเมินนักเรียน!U30="","",ครูประเมินนักเรียน!U30)</f>
        <v/>
      </c>
      <c r="U30" s="171" t="str">
        <f>IF(ครูประเมินนักเรียน!V30="","",ครูประเมินนักเรียน!V30)</f>
        <v/>
      </c>
      <c r="V30" s="171" t="str">
        <f>IF(ครูประเมินนักเรียน!W30="","",ครูประเมินนักเรียน!W30)</f>
        <v/>
      </c>
      <c r="W30" s="171" t="str">
        <f>IF(ครูประเมินนักเรียน!X30="","",ครูประเมินนักเรียน!X30)</f>
        <v/>
      </c>
      <c r="X30" s="171" t="str">
        <f>IF(ครูประเมินนักเรียน!Y30="","",ครูประเมินนักเรียน!Y30)</f>
        <v/>
      </c>
      <c r="Y30" s="171" t="str">
        <f>IF(ครูประเมินนักเรียน!Z30="","",ครูประเมินนักเรียน!Z30)</f>
        <v/>
      </c>
      <c r="Z30" s="171" t="str">
        <f>IF(ครูประเมินนักเรียน!AA30="","",ครูประเมินนักเรียน!AA30)</f>
        <v/>
      </c>
      <c r="AA30" s="171" t="str">
        <f>IF(ครูประเมินนักเรียน!AB30="","",ครูประเมินนักเรียน!AB30)</f>
        <v/>
      </c>
      <c r="AB30" s="171" t="str">
        <f>IF(ครูประเมินนักเรียน!AC30="","",ครูประเมินนักเรียน!AC30)</f>
        <v/>
      </c>
      <c r="AC30" s="171" t="str">
        <f>IF(ครูประเมินนักเรียน!AD30="","",ครูประเมินนักเรียน!AD30)</f>
        <v/>
      </c>
      <c r="AD30" s="171" t="str">
        <f>IF(ครูประเมินนักเรียน!AE30="","",ครูประเมินนักเรียน!AE30)</f>
        <v/>
      </c>
      <c r="AE30" s="171" t="str">
        <f>IF(ครูประเมินนักเรียน!AF30="","",ครูประเมินนักเรียน!AF30)</f>
        <v/>
      </c>
      <c r="AF30" s="171" t="str">
        <f>IF(ครูประเมินนักเรียน!AG30="","",ครูประเมินนักเรียน!AG30)</f>
        <v/>
      </c>
      <c r="AG30" s="171" t="str">
        <f>IF(ครูประเมินนักเรียน!AH30="","",ครูประเมินนักเรียน!AH30)</f>
        <v/>
      </c>
      <c r="AH30" s="171" t="str">
        <f>IF(ครูประเมินนักเรียน!AI30="","",ครูประเมินนักเรียน!AI30)</f>
        <v/>
      </c>
      <c r="AI30" s="171" t="str">
        <f>IF(ครูประเมินนักเรียน!AJ30="","",ครูประเมินนักเรียน!AJ30)</f>
        <v/>
      </c>
      <c r="AJ30" s="171" t="str">
        <f>IF(ครูประเมินนักเรียน!AK30="","",ครูประเมินนักเรียน!AK30)</f>
        <v/>
      </c>
      <c r="AK30" s="171" t="str">
        <f>IF(ครูประเมินนักเรียน!AL30="","",ครูประเมินนักเรียน!AL30)</f>
        <v/>
      </c>
      <c r="AL30" s="171" t="str">
        <f>IF(ครูประเมินนักเรียน!AM30="","",ครูประเมินนักเรียน!AM30)</f>
        <v/>
      </c>
      <c r="AM30" s="171" t="str">
        <f>IF(ครูประเมินนักเรียน!AN30="","",ครูประเมินนักเรียน!AN30)</f>
        <v/>
      </c>
      <c r="AN30" s="171" t="str">
        <f>IF(ครูประเมินนักเรียน!AO30="","",ครูประเมินนักเรียน!AO30)</f>
        <v/>
      </c>
      <c r="AO30" s="171" t="str">
        <f>IF(ครูประเมินนักเรียน!AP30="","",ครูประเมินนักเรียน!AP30)</f>
        <v/>
      </c>
      <c r="AP30" s="171" t="str">
        <f>IF(ครูประเมินนักเรียน!AQ30="","",ครูประเมินนักเรียน!AQ30)</f>
        <v/>
      </c>
      <c r="AQ30" s="171" t="str">
        <f>IF(ครูประเมินนักเรียน!AR30="","",ครูประเมินนักเรียน!AR30)</f>
        <v/>
      </c>
      <c r="AR30" s="171" t="str">
        <f>IF(ครูประเมินนักเรียน!AS30="","",ครูประเมินนักเรียน!AS30)</f>
        <v/>
      </c>
      <c r="AS30" s="171" t="str">
        <f>IF(ครูประเมินนักเรียน!AT30="","",ครูประเมินนักเรียน!AT30)</f>
        <v/>
      </c>
      <c r="AT30" s="171" t="str">
        <f>IF(ครูประเมินนักเรียน!AU30="","",ครูประเมินนักเรียน!AU30)</f>
        <v/>
      </c>
      <c r="AU30" s="171" t="str">
        <f>IF(ครูประเมินนักเรียน!AV30="","",ครูประเมินนักเรียน!AV30)</f>
        <v/>
      </c>
      <c r="AV30" s="171" t="str">
        <f>IF(ครูประเมินนักเรียน!AW30="","",ครูประเมินนักเรียน!AW30)</f>
        <v/>
      </c>
      <c r="AW30" s="171" t="str">
        <f>IF(ครูประเมินนักเรียน!AX30="","",ครูประเมินนักเรียน!AX30)</f>
        <v/>
      </c>
      <c r="AX30" s="171" t="str">
        <f>IF(ครูประเมินนักเรียน!AY30="","",ครูประเมินนักเรียน!AY30)</f>
        <v/>
      </c>
      <c r="AY30" s="171" t="str">
        <f>IF(ครูประเมินนักเรียน!AZ30="","",ครูประเมินนักเรียน!AZ30)</f>
        <v/>
      </c>
      <c r="AZ30" s="171" t="str">
        <f>IF(ครูประเมินนักเรียน!BA30="","",ครูประเมินนักเรียน!BA30)</f>
        <v/>
      </c>
      <c r="BA30" s="172" t="str">
        <f t="shared" si="0"/>
        <v/>
      </c>
      <c r="BB30" s="173" t="str">
        <f t="shared" si="1"/>
        <v/>
      </c>
      <c r="BC30" s="179" t="str">
        <f t="shared" si="2"/>
        <v/>
      </c>
      <c r="BD30" s="174" t="str">
        <f t="shared" si="3"/>
        <v/>
      </c>
      <c r="BE30" s="176"/>
      <c r="BF30" s="176"/>
      <c r="BG30" s="176"/>
      <c r="BH30" s="176"/>
      <c r="BI30" s="176"/>
      <c r="BJ30" s="176"/>
      <c r="BK30" s="176"/>
    </row>
    <row r="31" spans="1:63" s="3" customFormat="1" ht="15.75" customHeight="1">
      <c r="A31" s="2">
        <v>22</v>
      </c>
      <c r="B31" s="38" t="str">
        <f>IF(นักเรียน!C27="","",นักเรียน!C27)</f>
        <v/>
      </c>
      <c r="C31" s="39" t="str">
        <f>IF(นักเรียน!D27="","",นักเรียน!D27)</f>
        <v/>
      </c>
      <c r="D31" s="170" t="str">
        <f>IF(ครูประเมินนักเรียน!E31="","",ครูประเมินนักเรียน!E31)</f>
        <v/>
      </c>
      <c r="E31" s="171" t="str">
        <f>IF(ครูประเมินนักเรียน!F31="","",ครูประเมินนักเรียน!F31)</f>
        <v/>
      </c>
      <c r="F31" s="171" t="str">
        <f>IF(ครูประเมินนักเรียน!G31="","",ครูประเมินนักเรียน!G31)</f>
        <v/>
      </c>
      <c r="G31" s="171" t="str">
        <f>IF(ครูประเมินนักเรียน!H31="","",ครูประเมินนักเรียน!H31)</f>
        <v/>
      </c>
      <c r="H31" s="171" t="str">
        <f>IF(ครูประเมินนักเรียน!I31="","",ครูประเมินนักเรียน!I31)</f>
        <v/>
      </c>
      <c r="I31" s="171" t="str">
        <f>IF(ครูประเมินนักเรียน!J31="","",ครูประเมินนักเรียน!J31)</f>
        <v/>
      </c>
      <c r="J31" s="171" t="str">
        <f>IF(ครูประเมินนักเรียน!K31="","",ครูประเมินนักเรียน!K31)</f>
        <v/>
      </c>
      <c r="K31" s="171" t="str">
        <f>IF(ครูประเมินนักเรียน!L31="","",ครูประเมินนักเรียน!L31)</f>
        <v/>
      </c>
      <c r="L31" s="171" t="str">
        <f>IF(ครูประเมินนักเรียน!M31="","",ครูประเมินนักเรียน!M31)</f>
        <v/>
      </c>
      <c r="M31" s="171" t="str">
        <f>IF(ครูประเมินนักเรียน!N31="","",ครูประเมินนักเรียน!N31)</f>
        <v/>
      </c>
      <c r="N31" s="171" t="str">
        <f>IF(ครูประเมินนักเรียน!O31="","",ครูประเมินนักเรียน!O31)</f>
        <v/>
      </c>
      <c r="O31" s="171" t="str">
        <f>IF(ครูประเมินนักเรียน!P31="","",ครูประเมินนักเรียน!P31)</f>
        <v/>
      </c>
      <c r="P31" s="171" t="str">
        <f>IF(ครูประเมินนักเรียน!Q31="","",ครูประเมินนักเรียน!Q31)</f>
        <v/>
      </c>
      <c r="Q31" s="171" t="str">
        <f>IF(ครูประเมินนักเรียน!R31="","",ครูประเมินนักเรียน!R31)</f>
        <v/>
      </c>
      <c r="R31" s="171" t="str">
        <f>IF(ครูประเมินนักเรียน!S31="","",ครูประเมินนักเรียน!S31)</f>
        <v/>
      </c>
      <c r="S31" s="171" t="str">
        <f>IF(ครูประเมินนักเรียน!T31="","",ครูประเมินนักเรียน!T31)</f>
        <v/>
      </c>
      <c r="T31" s="171" t="str">
        <f>IF(ครูประเมินนักเรียน!U31="","",ครูประเมินนักเรียน!U31)</f>
        <v/>
      </c>
      <c r="U31" s="171" t="str">
        <f>IF(ครูประเมินนักเรียน!V31="","",ครูประเมินนักเรียน!V31)</f>
        <v/>
      </c>
      <c r="V31" s="171" t="str">
        <f>IF(ครูประเมินนักเรียน!W31="","",ครูประเมินนักเรียน!W31)</f>
        <v/>
      </c>
      <c r="W31" s="171" t="str">
        <f>IF(ครูประเมินนักเรียน!X31="","",ครูประเมินนักเรียน!X31)</f>
        <v/>
      </c>
      <c r="X31" s="171" t="str">
        <f>IF(ครูประเมินนักเรียน!Y31="","",ครูประเมินนักเรียน!Y31)</f>
        <v/>
      </c>
      <c r="Y31" s="171" t="str">
        <f>IF(ครูประเมินนักเรียน!Z31="","",ครูประเมินนักเรียน!Z31)</f>
        <v/>
      </c>
      <c r="Z31" s="171" t="str">
        <f>IF(ครูประเมินนักเรียน!AA31="","",ครูประเมินนักเรียน!AA31)</f>
        <v/>
      </c>
      <c r="AA31" s="171" t="str">
        <f>IF(ครูประเมินนักเรียน!AB31="","",ครูประเมินนักเรียน!AB31)</f>
        <v/>
      </c>
      <c r="AB31" s="171" t="str">
        <f>IF(ครูประเมินนักเรียน!AC31="","",ครูประเมินนักเรียน!AC31)</f>
        <v/>
      </c>
      <c r="AC31" s="171" t="str">
        <f>IF(ครูประเมินนักเรียน!AD31="","",ครูประเมินนักเรียน!AD31)</f>
        <v/>
      </c>
      <c r="AD31" s="171" t="str">
        <f>IF(ครูประเมินนักเรียน!AE31="","",ครูประเมินนักเรียน!AE31)</f>
        <v/>
      </c>
      <c r="AE31" s="171" t="str">
        <f>IF(ครูประเมินนักเรียน!AF31="","",ครูประเมินนักเรียน!AF31)</f>
        <v/>
      </c>
      <c r="AF31" s="171" t="str">
        <f>IF(ครูประเมินนักเรียน!AG31="","",ครูประเมินนักเรียน!AG31)</f>
        <v/>
      </c>
      <c r="AG31" s="171" t="str">
        <f>IF(ครูประเมินนักเรียน!AH31="","",ครูประเมินนักเรียน!AH31)</f>
        <v/>
      </c>
      <c r="AH31" s="171" t="str">
        <f>IF(ครูประเมินนักเรียน!AI31="","",ครูประเมินนักเรียน!AI31)</f>
        <v/>
      </c>
      <c r="AI31" s="171" t="str">
        <f>IF(ครูประเมินนักเรียน!AJ31="","",ครูประเมินนักเรียน!AJ31)</f>
        <v/>
      </c>
      <c r="AJ31" s="171" t="str">
        <f>IF(ครูประเมินนักเรียน!AK31="","",ครูประเมินนักเรียน!AK31)</f>
        <v/>
      </c>
      <c r="AK31" s="171" t="str">
        <f>IF(ครูประเมินนักเรียน!AL31="","",ครูประเมินนักเรียน!AL31)</f>
        <v/>
      </c>
      <c r="AL31" s="171" t="str">
        <f>IF(ครูประเมินนักเรียน!AM31="","",ครูประเมินนักเรียน!AM31)</f>
        <v/>
      </c>
      <c r="AM31" s="171" t="str">
        <f>IF(ครูประเมินนักเรียน!AN31="","",ครูประเมินนักเรียน!AN31)</f>
        <v/>
      </c>
      <c r="AN31" s="171" t="str">
        <f>IF(ครูประเมินนักเรียน!AO31="","",ครูประเมินนักเรียน!AO31)</f>
        <v/>
      </c>
      <c r="AO31" s="171" t="str">
        <f>IF(ครูประเมินนักเรียน!AP31="","",ครูประเมินนักเรียน!AP31)</f>
        <v/>
      </c>
      <c r="AP31" s="171" t="str">
        <f>IF(ครูประเมินนักเรียน!AQ31="","",ครูประเมินนักเรียน!AQ31)</f>
        <v/>
      </c>
      <c r="AQ31" s="171" t="str">
        <f>IF(ครูประเมินนักเรียน!AR31="","",ครูประเมินนักเรียน!AR31)</f>
        <v/>
      </c>
      <c r="AR31" s="171" t="str">
        <f>IF(ครูประเมินนักเรียน!AS31="","",ครูประเมินนักเรียน!AS31)</f>
        <v/>
      </c>
      <c r="AS31" s="171" t="str">
        <f>IF(ครูประเมินนักเรียน!AT31="","",ครูประเมินนักเรียน!AT31)</f>
        <v/>
      </c>
      <c r="AT31" s="171" t="str">
        <f>IF(ครูประเมินนักเรียน!AU31="","",ครูประเมินนักเรียน!AU31)</f>
        <v/>
      </c>
      <c r="AU31" s="171" t="str">
        <f>IF(ครูประเมินนักเรียน!AV31="","",ครูประเมินนักเรียน!AV31)</f>
        <v/>
      </c>
      <c r="AV31" s="171" t="str">
        <f>IF(ครูประเมินนักเรียน!AW31="","",ครูประเมินนักเรียน!AW31)</f>
        <v/>
      </c>
      <c r="AW31" s="171" t="str">
        <f>IF(ครูประเมินนักเรียน!AX31="","",ครูประเมินนักเรียน!AX31)</f>
        <v/>
      </c>
      <c r="AX31" s="171" t="str">
        <f>IF(ครูประเมินนักเรียน!AY31="","",ครูประเมินนักเรียน!AY31)</f>
        <v/>
      </c>
      <c r="AY31" s="171" t="str">
        <f>IF(ครูประเมินนักเรียน!AZ31="","",ครูประเมินนักเรียน!AZ31)</f>
        <v/>
      </c>
      <c r="AZ31" s="171" t="str">
        <f>IF(ครูประเมินนักเรียน!BA31="","",ครูประเมินนักเรียน!BA31)</f>
        <v/>
      </c>
      <c r="BA31" s="172" t="str">
        <f t="shared" si="0"/>
        <v/>
      </c>
      <c r="BB31" s="173" t="str">
        <f t="shared" si="1"/>
        <v/>
      </c>
      <c r="BC31" s="179" t="str">
        <f t="shared" si="2"/>
        <v/>
      </c>
      <c r="BD31" s="174" t="str">
        <f t="shared" si="3"/>
        <v/>
      </c>
      <c r="BE31" s="176"/>
      <c r="BF31" s="176"/>
      <c r="BG31" s="176"/>
      <c r="BH31" s="176"/>
      <c r="BI31" s="176"/>
      <c r="BJ31" s="176"/>
      <c r="BK31" s="176"/>
    </row>
    <row r="32" spans="1:63" s="3" customFormat="1" ht="15.75" customHeight="1">
      <c r="A32" s="2">
        <v>23</v>
      </c>
      <c r="B32" s="38" t="str">
        <f>IF(นักเรียน!C28="","",นักเรียน!C28)</f>
        <v/>
      </c>
      <c r="C32" s="39" t="str">
        <f>IF(นักเรียน!D28="","",นักเรียน!D28)</f>
        <v/>
      </c>
      <c r="D32" s="170" t="str">
        <f>IF(ครูประเมินนักเรียน!E32="","",ครูประเมินนักเรียน!E32)</f>
        <v/>
      </c>
      <c r="E32" s="171" t="str">
        <f>IF(ครูประเมินนักเรียน!F32="","",ครูประเมินนักเรียน!F32)</f>
        <v/>
      </c>
      <c r="F32" s="171" t="str">
        <f>IF(ครูประเมินนักเรียน!G32="","",ครูประเมินนักเรียน!G32)</f>
        <v/>
      </c>
      <c r="G32" s="171" t="str">
        <f>IF(ครูประเมินนักเรียน!H32="","",ครูประเมินนักเรียน!H32)</f>
        <v/>
      </c>
      <c r="H32" s="171" t="str">
        <f>IF(ครูประเมินนักเรียน!I32="","",ครูประเมินนักเรียน!I32)</f>
        <v/>
      </c>
      <c r="I32" s="171" t="str">
        <f>IF(ครูประเมินนักเรียน!J32="","",ครูประเมินนักเรียน!J32)</f>
        <v/>
      </c>
      <c r="J32" s="171" t="str">
        <f>IF(ครูประเมินนักเรียน!K32="","",ครูประเมินนักเรียน!K32)</f>
        <v/>
      </c>
      <c r="K32" s="171" t="str">
        <f>IF(ครูประเมินนักเรียน!L32="","",ครูประเมินนักเรียน!L32)</f>
        <v/>
      </c>
      <c r="L32" s="171" t="str">
        <f>IF(ครูประเมินนักเรียน!M32="","",ครูประเมินนักเรียน!M32)</f>
        <v/>
      </c>
      <c r="M32" s="171" t="str">
        <f>IF(ครูประเมินนักเรียน!N32="","",ครูประเมินนักเรียน!N32)</f>
        <v/>
      </c>
      <c r="N32" s="171" t="str">
        <f>IF(ครูประเมินนักเรียน!O32="","",ครูประเมินนักเรียน!O32)</f>
        <v/>
      </c>
      <c r="O32" s="171" t="str">
        <f>IF(ครูประเมินนักเรียน!P32="","",ครูประเมินนักเรียน!P32)</f>
        <v/>
      </c>
      <c r="P32" s="171" t="str">
        <f>IF(ครูประเมินนักเรียน!Q32="","",ครูประเมินนักเรียน!Q32)</f>
        <v/>
      </c>
      <c r="Q32" s="171" t="str">
        <f>IF(ครูประเมินนักเรียน!R32="","",ครูประเมินนักเรียน!R32)</f>
        <v/>
      </c>
      <c r="R32" s="171" t="str">
        <f>IF(ครูประเมินนักเรียน!S32="","",ครูประเมินนักเรียน!S32)</f>
        <v/>
      </c>
      <c r="S32" s="171" t="str">
        <f>IF(ครูประเมินนักเรียน!T32="","",ครูประเมินนักเรียน!T32)</f>
        <v/>
      </c>
      <c r="T32" s="171" t="str">
        <f>IF(ครูประเมินนักเรียน!U32="","",ครูประเมินนักเรียน!U32)</f>
        <v/>
      </c>
      <c r="U32" s="171" t="str">
        <f>IF(ครูประเมินนักเรียน!V32="","",ครูประเมินนักเรียน!V32)</f>
        <v/>
      </c>
      <c r="V32" s="171" t="str">
        <f>IF(ครูประเมินนักเรียน!W32="","",ครูประเมินนักเรียน!W32)</f>
        <v/>
      </c>
      <c r="W32" s="171" t="str">
        <f>IF(ครูประเมินนักเรียน!X32="","",ครูประเมินนักเรียน!X32)</f>
        <v/>
      </c>
      <c r="X32" s="171" t="str">
        <f>IF(ครูประเมินนักเรียน!Y32="","",ครูประเมินนักเรียน!Y32)</f>
        <v/>
      </c>
      <c r="Y32" s="171" t="str">
        <f>IF(ครูประเมินนักเรียน!Z32="","",ครูประเมินนักเรียน!Z32)</f>
        <v/>
      </c>
      <c r="Z32" s="171" t="str">
        <f>IF(ครูประเมินนักเรียน!AA32="","",ครูประเมินนักเรียน!AA32)</f>
        <v/>
      </c>
      <c r="AA32" s="171" t="str">
        <f>IF(ครูประเมินนักเรียน!AB32="","",ครูประเมินนักเรียน!AB32)</f>
        <v/>
      </c>
      <c r="AB32" s="171" t="str">
        <f>IF(ครูประเมินนักเรียน!AC32="","",ครูประเมินนักเรียน!AC32)</f>
        <v/>
      </c>
      <c r="AC32" s="171" t="str">
        <f>IF(ครูประเมินนักเรียน!AD32="","",ครูประเมินนักเรียน!AD32)</f>
        <v/>
      </c>
      <c r="AD32" s="171" t="str">
        <f>IF(ครูประเมินนักเรียน!AE32="","",ครูประเมินนักเรียน!AE32)</f>
        <v/>
      </c>
      <c r="AE32" s="171" t="str">
        <f>IF(ครูประเมินนักเรียน!AF32="","",ครูประเมินนักเรียน!AF32)</f>
        <v/>
      </c>
      <c r="AF32" s="171" t="str">
        <f>IF(ครูประเมินนักเรียน!AG32="","",ครูประเมินนักเรียน!AG32)</f>
        <v/>
      </c>
      <c r="AG32" s="171" t="str">
        <f>IF(ครูประเมินนักเรียน!AH32="","",ครูประเมินนักเรียน!AH32)</f>
        <v/>
      </c>
      <c r="AH32" s="171" t="str">
        <f>IF(ครูประเมินนักเรียน!AI32="","",ครูประเมินนักเรียน!AI32)</f>
        <v/>
      </c>
      <c r="AI32" s="171" t="str">
        <f>IF(ครูประเมินนักเรียน!AJ32="","",ครูประเมินนักเรียน!AJ32)</f>
        <v/>
      </c>
      <c r="AJ32" s="171" t="str">
        <f>IF(ครูประเมินนักเรียน!AK32="","",ครูประเมินนักเรียน!AK32)</f>
        <v/>
      </c>
      <c r="AK32" s="171" t="str">
        <f>IF(ครูประเมินนักเรียน!AL32="","",ครูประเมินนักเรียน!AL32)</f>
        <v/>
      </c>
      <c r="AL32" s="171" t="str">
        <f>IF(ครูประเมินนักเรียน!AM32="","",ครูประเมินนักเรียน!AM32)</f>
        <v/>
      </c>
      <c r="AM32" s="171" t="str">
        <f>IF(ครูประเมินนักเรียน!AN32="","",ครูประเมินนักเรียน!AN32)</f>
        <v/>
      </c>
      <c r="AN32" s="171" t="str">
        <f>IF(ครูประเมินนักเรียน!AO32="","",ครูประเมินนักเรียน!AO32)</f>
        <v/>
      </c>
      <c r="AO32" s="171" t="str">
        <f>IF(ครูประเมินนักเรียน!AP32="","",ครูประเมินนักเรียน!AP32)</f>
        <v/>
      </c>
      <c r="AP32" s="171" t="str">
        <f>IF(ครูประเมินนักเรียน!AQ32="","",ครูประเมินนักเรียน!AQ32)</f>
        <v/>
      </c>
      <c r="AQ32" s="171" t="str">
        <f>IF(ครูประเมินนักเรียน!AR32="","",ครูประเมินนักเรียน!AR32)</f>
        <v/>
      </c>
      <c r="AR32" s="171" t="str">
        <f>IF(ครูประเมินนักเรียน!AS32="","",ครูประเมินนักเรียน!AS32)</f>
        <v/>
      </c>
      <c r="AS32" s="171" t="str">
        <f>IF(ครูประเมินนักเรียน!AT32="","",ครูประเมินนักเรียน!AT32)</f>
        <v/>
      </c>
      <c r="AT32" s="171" t="str">
        <f>IF(ครูประเมินนักเรียน!AU32="","",ครูประเมินนักเรียน!AU32)</f>
        <v/>
      </c>
      <c r="AU32" s="171" t="str">
        <f>IF(ครูประเมินนักเรียน!AV32="","",ครูประเมินนักเรียน!AV32)</f>
        <v/>
      </c>
      <c r="AV32" s="171" t="str">
        <f>IF(ครูประเมินนักเรียน!AW32="","",ครูประเมินนักเรียน!AW32)</f>
        <v/>
      </c>
      <c r="AW32" s="171" t="str">
        <f>IF(ครูประเมินนักเรียน!AX32="","",ครูประเมินนักเรียน!AX32)</f>
        <v/>
      </c>
      <c r="AX32" s="171" t="str">
        <f>IF(ครูประเมินนักเรียน!AY32="","",ครูประเมินนักเรียน!AY32)</f>
        <v/>
      </c>
      <c r="AY32" s="171" t="str">
        <f>IF(ครูประเมินนักเรียน!AZ32="","",ครูประเมินนักเรียน!AZ32)</f>
        <v/>
      </c>
      <c r="AZ32" s="171" t="str">
        <f>IF(ครูประเมินนักเรียน!BA32="","",ครูประเมินนักเรียน!BA32)</f>
        <v/>
      </c>
      <c r="BA32" s="172" t="str">
        <f t="shared" si="0"/>
        <v/>
      </c>
      <c r="BB32" s="173" t="str">
        <f t="shared" si="1"/>
        <v/>
      </c>
      <c r="BC32" s="179" t="str">
        <f t="shared" si="2"/>
        <v/>
      </c>
      <c r="BD32" s="174" t="str">
        <f t="shared" si="3"/>
        <v/>
      </c>
      <c r="BE32" s="176"/>
      <c r="BF32" s="176"/>
      <c r="BG32" s="176"/>
      <c r="BH32" s="176"/>
      <c r="BI32" s="176"/>
      <c r="BJ32" s="176"/>
      <c r="BK32" s="176"/>
    </row>
    <row r="33" spans="1:63" s="3" customFormat="1" ht="15.75" customHeight="1">
      <c r="A33" s="2">
        <v>24</v>
      </c>
      <c r="B33" s="38" t="str">
        <f>IF(นักเรียน!C29="","",นักเรียน!C29)</f>
        <v/>
      </c>
      <c r="C33" s="39" t="str">
        <f>IF(นักเรียน!D29="","",นักเรียน!D29)</f>
        <v/>
      </c>
      <c r="D33" s="170" t="str">
        <f>IF(ครูประเมินนักเรียน!E33="","",ครูประเมินนักเรียน!E33)</f>
        <v/>
      </c>
      <c r="E33" s="171" t="str">
        <f>IF(ครูประเมินนักเรียน!F33="","",ครูประเมินนักเรียน!F33)</f>
        <v/>
      </c>
      <c r="F33" s="171" t="str">
        <f>IF(ครูประเมินนักเรียน!G33="","",ครูประเมินนักเรียน!G33)</f>
        <v/>
      </c>
      <c r="G33" s="171" t="str">
        <f>IF(ครูประเมินนักเรียน!H33="","",ครูประเมินนักเรียน!H33)</f>
        <v/>
      </c>
      <c r="H33" s="171" t="str">
        <f>IF(ครูประเมินนักเรียน!I33="","",ครูประเมินนักเรียน!I33)</f>
        <v/>
      </c>
      <c r="I33" s="171" t="str">
        <f>IF(ครูประเมินนักเรียน!J33="","",ครูประเมินนักเรียน!J33)</f>
        <v/>
      </c>
      <c r="J33" s="171" t="str">
        <f>IF(ครูประเมินนักเรียน!K33="","",ครูประเมินนักเรียน!K33)</f>
        <v/>
      </c>
      <c r="K33" s="171" t="str">
        <f>IF(ครูประเมินนักเรียน!L33="","",ครูประเมินนักเรียน!L33)</f>
        <v/>
      </c>
      <c r="L33" s="171" t="str">
        <f>IF(ครูประเมินนักเรียน!M33="","",ครูประเมินนักเรียน!M33)</f>
        <v/>
      </c>
      <c r="M33" s="171" t="str">
        <f>IF(ครูประเมินนักเรียน!N33="","",ครูประเมินนักเรียน!N33)</f>
        <v/>
      </c>
      <c r="N33" s="171" t="str">
        <f>IF(ครูประเมินนักเรียน!O33="","",ครูประเมินนักเรียน!O33)</f>
        <v/>
      </c>
      <c r="O33" s="171" t="str">
        <f>IF(ครูประเมินนักเรียน!P33="","",ครูประเมินนักเรียน!P33)</f>
        <v/>
      </c>
      <c r="P33" s="171" t="str">
        <f>IF(ครูประเมินนักเรียน!Q33="","",ครูประเมินนักเรียน!Q33)</f>
        <v/>
      </c>
      <c r="Q33" s="171" t="str">
        <f>IF(ครูประเมินนักเรียน!R33="","",ครูประเมินนักเรียน!R33)</f>
        <v/>
      </c>
      <c r="R33" s="171" t="str">
        <f>IF(ครูประเมินนักเรียน!S33="","",ครูประเมินนักเรียน!S33)</f>
        <v/>
      </c>
      <c r="S33" s="171" t="str">
        <f>IF(ครูประเมินนักเรียน!T33="","",ครูประเมินนักเรียน!T33)</f>
        <v/>
      </c>
      <c r="T33" s="171" t="str">
        <f>IF(ครูประเมินนักเรียน!U33="","",ครูประเมินนักเรียน!U33)</f>
        <v/>
      </c>
      <c r="U33" s="171" t="str">
        <f>IF(ครูประเมินนักเรียน!V33="","",ครูประเมินนักเรียน!V33)</f>
        <v/>
      </c>
      <c r="V33" s="171" t="str">
        <f>IF(ครูประเมินนักเรียน!W33="","",ครูประเมินนักเรียน!W33)</f>
        <v/>
      </c>
      <c r="W33" s="171" t="str">
        <f>IF(ครูประเมินนักเรียน!X33="","",ครูประเมินนักเรียน!X33)</f>
        <v/>
      </c>
      <c r="X33" s="171" t="str">
        <f>IF(ครูประเมินนักเรียน!Y33="","",ครูประเมินนักเรียน!Y33)</f>
        <v/>
      </c>
      <c r="Y33" s="171" t="str">
        <f>IF(ครูประเมินนักเรียน!Z33="","",ครูประเมินนักเรียน!Z33)</f>
        <v/>
      </c>
      <c r="Z33" s="171" t="str">
        <f>IF(ครูประเมินนักเรียน!AA33="","",ครูประเมินนักเรียน!AA33)</f>
        <v/>
      </c>
      <c r="AA33" s="171" t="str">
        <f>IF(ครูประเมินนักเรียน!AB33="","",ครูประเมินนักเรียน!AB33)</f>
        <v/>
      </c>
      <c r="AB33" s="171" t="str">
        <f>IF(ครูประเมินนักเรียน!AC33="","",ครูประเมินนักเรียน!AC33)</f>
        <v/>
      </c>
      <c r="AC33" s="171" t="str">
        <f>IF(ครูประเมินนักเรียน!AD33="","",ครูประเมินนักเรียน!AD33)</f>
        <v/>
      </c>
      <c r="AD33" s="171" t="str">
        <f>IF(ครูประเมินนักเรียน!AE33="","",ครูประเมินนักเรียน!AE33)</f>
        <v/>
      </c>
      <c r="AE33" s="171" t="str">
        <f>IF(ครูประเมินนักเรียน!AF33="","",ครูประเมินนักเรียน!AF33)</f>
        <v/>
      </c>
      <c r="AF33" s="171" t="str">
        <f>IF(ครูประเมินนักเรียน!AG33="","",ครูประเมินนักเรียน!AG33)</f>
        <v/>
      </c>
      <c r="AG33" s="171" t="str">
        <f>IF(ครูประเมินนักเรียน!AH33="","",ครูประเมินนักเรียน!AH33)</f>
        <v/>
      </c>
      <c r="AH33" s="171" t="str">
        <f>IF(ครูประเมินนักเรียน!AI33="","",ครูประเมินนักเรียน!AI33)</f>
        <v/>
      </c>
      <c r="AI33" s="171" t="str">
        <f>IF(ครูประเมินนักเรียน!AJ33="","",ครูประเมินนักเรียน!AJ33)</f>
        <v/>
      </c>
      <c r="AJ33" s="171" t="str">
        <f>IF(ครูประเมินนักเรียน!AK33="","",ครูประเมินนักเรียน!AK33)</f>
        <v/>
      </c>
      <c r="AK33" s="171" t="str">
        <f>IF(ครูประเมินนักเรียน!AL33="","",ครูประเมินนักเรียน!AL33)</f>
        <v/>
      </c>
      <c r="AL33" s="171" t="str">
        <f>IF(ครูประเมินนักเรียน!AM33="","",ครูประเมินนักเรียน!AM33)</f>
        <v/>
      </c>
      <c r="AM33" s="171" t="str">
        <f>IF(ครูประเมินนักเรียน!AN33="","",ครูประเมินนักเรียน!AN33)</f>
        <v/>
      </c>
      <c r="AN33" s="171" t="str">
        <f>IF(ครูประเมินนักเรียน!AO33="","",ครูประเมินนักเรียน!AO33)</f>
        <v/>
      </c>
      <c r="AO33" s="171" t="str">
        <f>IF(ครูประเมินนักเรียน!AP33="","",ครูประเมินนักเรียน!AP33)</f>
        <v/>
      </c>
      <c r="AP33" s="171" t="str">
        <f>IF(ครูประเมินนักเรียน!AQ33="","",ครูประเมินนักเรียน!AQ33)</f>
        <v/>
      </c>
      <c r="AQ33" s="171" t="str">
        <f>IF(ครูประเมินนักเรียน!AR33="","",ครูประเมินนักเรียน!AR33)</f>
        <v/>
      </c>
      <c r="AR33" s="171" t="str">
        <f>IF(ครูประเมินนักเรียน!AS33="","",ครูประเมินนักเรียน!AS33)</f>
        <v/>
      </c>
      <c r="AS33" s="171" t="str">
        <f>IF(ครูประเมินนักเรียน!AT33="","",ครูประเมินนักเรียน!AT33)</f>
        <v/>
      </c>
      <c r="AT33" s="171" t="str">
        <f>IF(ครูประเมินนักเรียน!AU33="","",ครูประเมินนักเรียน!AU33)</f>
        <v/>
      </c>
      <c r="AU33" s="171" t="str">
        <f>IF(ครูประเมินนักเรียน!AV33="","",ครูประเมินนักเรียน!AV33)</f>
        <v/>
      </c>
      <c r="AV33" s="171" t="str">
        <f>IF(ครูประเมินนักเรียน!AW33="","",ครูประเมินนักเรียน!AW33)</f>
        <v/>
      </c>
      <c r="AW33" s="171" t="str">
        <f>IF(ครูประเมินนักเรียน!AX33="","",ครูประเมินนักเรียน!AX33)</f>
        <v/>
      </c>
      <c r="AX33" s="171" t="str">
        <f>IF(ครูประเมินนักเรียน!AY33="","",ครูประเมินนักเรียน!AY33)</f>
        <v/>
      </c>
      <c r="AY33" s="171" t="str">
        <f>IF(ครูประเมินนักเรียน!AZ33="","",ครูประเมินนักเรียน!AZ33)</f>
        <v/>
      </c>
      <c r="AZ33" s="171" t="str">
        <f>IF(ครูประเมินนักเรียน!BA33="","",ครูประเมินนักเรียน!BA33)</f>
        <v/>
      </c>
      <c r="BA33" s="172" t="str">
        <f t="shared" si="0"/>
        <v/>
      </c>
      <c r="BB33" s="173" t="str">
        <f t="shared" si="1"/>
        <v/>
      </c>
      <c r="BC33" s="179" t="str">
        <f t="shared" si="2"/>
        <v/>
      </c>
      <c r="BD33" s="174" t="str">
        <f t="shared" si="3"/>
        <v/>
      </c>
      <c r="BE33" s="176"/>
      <c r="BF33" s="176"/>
      <c r="BG33" s="176"/>
      <c r="BH33" s="176"/>
      <c r="BI33" s="176"/>
      <c r="BJ33" s="176"/>
      <c r="BK33" s="176"/>
    </row>
    <row r="34" spans="1:63" s="3" customFormat="1" ht="15.75" customHeight="1">
      <c r="A34" s="2">
        <v>25</v>
      </c>
      <c r="B34" s="38" t="str">
        <f>IF(นักเรียน!C30="","",นักเรียน!C30)</f>
        <v/>
      </c>
      <c r="C34" s="39" t="str">
        <f>IF(นักเรียน!D30="","",นักเรียน!D30)</f>
        <v/>
      </c>
      <c r="D34" s="170" t="str">
        <f>IF(ครูประเมินนักเรียน!E34="","",ครูประเมินนักเรียน!E34)</f>
        <v/>
      </c>
      <c r="E34" s="171" t="str">
        <f>IF(ครูประเมินนักเรียน!F34="","",ครูประเมินนักเรียน!F34)</f>
        <v/>
      </c>
      <c r="F34" s="171" t="str">
        <f>IF(ครูประเมินนักเรียน!G34="","",ครูประเมินนักเรียน!G34)</f>
        <v/>
      </c>
      <c r="G34" s="171" t="str">
        <f>IF(ครูประเมินนักเรียน!H34="","",ครูประเมินนักเรียน!H34)</f>
        <v/>
      </c>
      <c r="H34" s="171" t="str">
        <f>IF(ครูประเมินนักเรียน!I34="","",ครูประเมินนักเรียน!I34)</f>
        <v/>
      </c>
      <c r="I34" s="171" t="str">
        <f>IF(ครูประเมินนักเรียน!J34="","",ครูประเมินนักเรียน!J34)</f>
        <v/>
      </c>
      <c r="J34" s="171" t="str">
        <f>IF(ครูประเมินนักเรียน!K34="","",ครูประเมินนักเรียน!K34)</f>
        <v/>
      </c>
      <c r="K34" s="171" t="str">
        <f>IF(ครูประเมินนักเรียน!L34="","",ครูประเมินนักเรียน!L34)</f>
        <v/>
      </c>
      <c r="L34" s="171" t="str">
        <f>IF(ครูประเมินนักเรียน!M34="","",ครูประเมินนักเรียน!M34)</f>
        <v/>
      </c>
      <c r="M34" s="171" t="str">
        <f>IF(ครูประเมินนักเรียน!N34="","",ครูประเมินนักเรียน!N34)</f>
        <v/>
      </c>
      <c r="N34" s="171" t="str">
        <f>IF(ครูประเมินนักเรียน!O34="","",ครูประเมินนักเรียน!O34)</f>
        <v/>
      </c>
      <c r="O34" s="171" t="str">
        <f>IF(ครูประเมินนักเรียน!P34="","",ครูประเมินนักเรียน!P34)</f>
        <v/>
      </c>
      <c r="P34" s="171" t="str">
        <f>IF(ครูประเมินนักเรียน!Q34="","",ครูประเมินนักเรียน!Q34)</f>
        <v/>
      </c>
      <c r="Q34" s="171" t="str">
        <f>IF(ครูประเมินนักเรียน!R34="","",ครูประเมินนักเรียน!R34)</f>
        <v/>
      </c>
      <c r="R34" s="171" t="str">
        <f>IF(ครูประเมินนักเรียน!S34="","",ครูประเมินนักเรียน!S34)</f>
        <v/>
      </c>
      <c r="S34" s="171" t="str">
        <f>IF(ครูประเมินนักเรียน!T34="","",ครูประเมินนักเรียน!T34)</f>
        <v/>
      </c>
      <c r="T34" s="171" t="str">
        <f>IF(ครูประเมินนักเรียน!U34="","",ครูประเมินนักเรียน!U34)</f>
        <v/>
      </c>
      <c r="U34" s="171" t="str">
        <f>IF(ครูประเมินนักเรียน!V34="","",ครูประเมินนักเรียน!V34)</f>
        <v/>
      </c>
      <c r="V34" s="171" t="str">
        <f>IF(ครูประเมินนักเรียน!W34="","",ครูประเมินนักเรียน!W34)</f>
        <v/>
      </c>
      <c r="W34" s="171" t="str">
        <f>IF(ครูประเมินนักเรียน!X34="","",ครูประเมินนักเรียน!X34)</f>
        <v/>
      </c>
      <c r="X34" s="171" t="str">
        <f>IF(ครูประเมินนักเรียน!Y34="","",ครูประเมินนักเรียน!Y34)</f>
        <v/>
      </c>
      <c r="Y34" s="171" t="str">
        <f>IF(ครูประเมินนักเรียน!Z34="","",ครูประเมินนักเรียน!Z34)</f>
        <v/>
      </c>
      <c r="Z34" s="171" t="str">
        <f>IF(ครูประเมินนักเรียน!AA34="","",ครูประเมินนักเรียน!AA34)</f>
        <v/>
      </c>
      <c r="AA34" s="171" t="str">
        <f>IF(ครูประเมินนักเรียน!AB34="","",ครูประเมินนักเรียน!AB34)</f>
        <v/>
      </c>
      <c r="AB34" s="171" t="str">
        <f>IF(ครูประเมินนักเรียน!AC34="","",ครูประเมินนักเรียน!AC34)</f>
        <v/>
      </c>
      <c r="AC34" s="171" t="str">
        <f>IF(ครูประเมินนักเรียน!AD34="","",ครูประเมินนักเรียน!AD34)</f>
        <v/>
      </c>
      <c r="AD34" s="171" t="str">
        <f>IF(ครูประเมินนักเรียน!AE34="","",ครูประเมินนักเรียน!AE34)</f>
        <v/>
      </c>
      <c r="AE34" s="171" t="str">
        <f>IF(ครูประเมินนักเรียน!AF34="","",ครูประเมินนักเรียน!AF34)</f>
        <v/>
      </c>
      <c r="AF34" s="171" t="str">
        <f>IF(ครูประเมินนักเรียน!AG34="","",ครูประเมินนักเรียน!AG34)</f>
        <v/>
      </c>
      <c r="AG34" s="171" t="str">
        <f>IF(ครูประเมินนักเรียน!AH34="","",ครูประเมินนักเรียน!AH34)</f>
        <v/>
      </c>
      <c r="AH34" s="171" t="str">
        <f>IF(ครูประเมินนักเรียน!AI34="","",ครูประเมินนักเรียน!AI34)</f>
        <v/>
      </c>
      <c r="AI34" s="171" t="str">
        <f>IF(ครูประเมินนักเรียน!AJ34="","",ครูประเมินนักเรียน!AJ34)</f>
        <v/>
      </c>
      <c r="AJ34" s="171" t="str">
        <f>IF(ครูประเมินนักเรียน!AK34="","",ครูประเมินนักเรียน!AK34)</f>
        <v/>
      </c>
      <c r="AK34" s="171" t="str">
        <f>IF(ครูประเมินนักเรียน!AL34="","",ครูประเมินนักเรียน!AL34)</f>
        <v/>
      </c>
      <c r="AL34" s="171" t="str">
        <f>IF(ครูประเมินนักเรียน!AM34="","",ครูประเมินนักเรียน!AM34)</f>
        <v/>
      </c>
      <c r="AM34" s="171" t="str">
        <f>IF(ครูประเมินนักเรียน!AN34="","",ครูประเมินนักเรียน!AN34)</f>
        <v/>
      </c>
      <c r="AN34" s="171" t="str">
        <f>IF(ครูประเมินนักเรียน!AO34="","",ครูประเมินนักเรียน!AO34)</f>
        <v/>
      </c>
      <c r="AO34" s="171" t="str">
        <f>IF(ครูประเมินนักเรียน!AP34="","",ครูประเมินนักเรียน!AP34)</f>
        <v/>
      </c>
      <c r="AP34" s="171" t="str">
        <f>IF(ครูประเมินนักเรียน!AQ34="","",ครูประเมินนักเรียน!AQ34)</f>
        <v/>
      </c>
      <c r="AQ34" s="171" t="str">
        <f>IF(ครูประเมินนักเรียน!AR34="","",ครูประเมินนักเรียน!AR34)</f>
        <v/>
      </c>
      <c r="AR34" s="171" t="str">
        <f>IF(ครูประเมินนักเรียน!AS34="","",ครูประเมินนักเรียน!AS34)</f>
        <v/>
      </c>
      <c r="AS34" s="171" t="str">
        <f>IF(ครูประเมินนักเรียน!AT34="","",ครูประเมินนักเรียน!AT34)</f>
        <v/>
      </c>
      <c r="AT34" s="171" t="str">
        <f>IF(ครูประเมินนักเรียน!AU34="","",ครูประเมินนักเรียน!AU34)</f>
        <v/>
      </c>
      <c r="AU34" s="171" t="str">
        <f>IF(ครูประเมินนักเรียน!AV34="","",ครูประเมินนักเรียน!AV34)</f>
        <v/>
      </c>
      <c r="AV34" s="171" t="str">
        <f>IF(ครูประเมินนักเรียน!AW34="","",ครูประเมินนักเรียน!AW34)</f>
        <v/>
      </c>
      <c r="AW34" s="171" t="str">
        <f>IF(ครูประเมินนักเรียน!AX34="","",ครูประเมินนักเรียน!AX34)</f>
        <v/>
      </c>
      <c r="AX34" s="171" t="str">
        <f>IF(ครูประเมินนักเรียน!AY34="","",ครูประเมินนักเรียน!AY34)</f>
        <v/>
      </c>
      <c r="AY34" s="171" t="str">
        <f>IF(ครูประเมินนักเรียน!AZ34="","",ครูประเมินนักเรียน!AZ34)</f>
        <v/>
      </c>
      <c r="AZ34" s="171" t="str">
        <f>IF(ครูประเมินนักเรียน!BA34="","",ครูประเมินนักเรียน!BA34)</f>
        <v/>
      </c>
      <c r="BA34" s="172" t="str">
        <f t="shared" si="0"/>
        <v/>
      </c>
      <c r="BB34" s="173" t="str">
        <f t="shared" si="1"/>
        <v/>
      </c>
      <c r="BC34" s="179" t="str">
        <f t="shared" si="2"/>
        <v/>
      </c>
      <c r="BD34" s="174" t="str">
        <f t="shared" si="3"/>
        <v/>
      </c>
      <c r="BE34" s="176"/>
      <c r="BF34" s="176"/>
      <c r="BG34" s="176"/>
      <c r="BH34" s="176"/>
      <c r="BI34" s="176"/>
      <c r="BJ34" s="176"/>
      <c r="BK34" s="176"/>
    </row>
    <row r="35" spans="1:63" s="3" customFormat="1" ht="15.75" customHeight="1">
      <c r="A35" s="2">
        <v>26</v>
      </c>
      <c r="B35" s="38" t="str">
        <f>IF(นักเรียน!C31="","",นักเรียน!C31)</f>
        <v/>
      </c>
      <c r="C35" s="39" t="str">
        <f>IF(นักเรียน!D31="","",นักเรียน!D31)</f>
        <v/>
      </c>
      <c r="D35" s="170" t="str">
        <f>IF(ครูประเมินนักเรียน!E35="","",ครูประเมินนักเรียน!E35)</f>
        <v/>
      </c>
      <c r="E35" s="171" t="str">
        <f>IF(ครูประเมินนักเรียน!F35="","",ครูประเมินนักเรียน!F35)</f>
        <v/>
      </c>
      <c r="F35" s="171" t="str">
        <f>IF(ครูประเมินนักเรียน!G35="","",ครูประเมินนักเรียน!G35)</f>
        <v/>
      </c>
      <c r="G35" s="171" t="str">
        <f>IF(ครูประเมินนักเรียน!H35="","",ครูประเมินนักเรียน!H35)</f>
        <v/>
      </c>
      <c r="H35" s="171" t="str">
        <f>IF(ครูประเมินนักเรียน!I35="","",ครูประเมินนักเรียน!I35)</f>
        <v/>
      </c>
      <c r="I35" s="171" t="str">
        <f>IF(ครูประเมินนักเรียน!J35="","",ครูประเมินนักเรียน!J35)</f>
        <v/>
      </c>
      <c r="J35" s="171" t="str">
        <f>IF(ครูประเมินนักเรียน!K35="","",ครูประเมินนักเรียน!K35)</f>
        <v/>
      </c>
      <c r="K35" s="171" t="str">
        <f>IF(ครูประเมินนักเรียน!L35="","",ครูประเมินนักเรียน!L35)</f>
        <v/>
      </c>
      <c r="L35" s="171" t="str">
        <f>IF(ครูประเมินนักเรียน!M35="","",ครูประเมินนักเรียน!M35)</f>
        <v/>
      </c>
      <c r="M35" s="171" t="str">
        <f>IF(ครูประเมินนักเรียน!N35="","",ครูประเมินนักเรียน!N35)</f>
        <v/>
      </c>
      <c r="N35" s="171" t="str">
        <f>IF(ครูประเมินนักเรียน!O35="","",ครูประเมินนักเรียน!O35)</f>
        <v/>
      </c>
      <c r="O35" s="171" t="str">
        <f>IF(ครูประเมินนักเรียน!P35="","",ครูประเมินนักเรียน!P35)</f>
        <v/>
      </c>
      <c r="P35" s="171" t="str">
        <f>IF(ครูประเมินนักเรียน!Q35="","",ครูประเมินนักเรียน!Q35)</f>
        <v/>
      </c>
      <c r="Q35" s="171" t="str">
        <f>IF(ครูประเมินนักเรียน!R35="","",ครูประเมินนักเรียน!R35)</f>
        <v/>
      </c>
      <c r="R35" s="171" t="str">
        <f>IF(ครูประเมินนักเรียน!S35="","",ครูประเมินนักเรียน!S35)</f>
        <v/>
      </c>
      <c r="S35" s="171" t="str">
        <f>IF(ครูประเมินนักเรียน!T35="","",ครูประเมินนักเรียน!T35)</f>
        <v/>
      </c>
      <c r="T35" s="171" t="str">
        <f>IF(ครูประเมินนักเรียน!U35="","",ครูประเมินนักเรียน!U35)</f>
        <v/>
      </c>
      <c r="U35" s="171" t="str">
        <f>IF(ครูประเมินนักเรียน!V35="","",ครูประเมินนักเรียน!V35)</f>
        <v/>
      </c>
      <c r="V35" s="171" t="str">
        <f>IF(ครูประเมินนักเรียน!W35="","",ครูประเมินนักเรียน!W35)</f>
        <v/>
      </c>
      <c r="W35" s="171" t="str">
        <f>IF(ครูประเมินนักเรียน!X35="","",ครูประเมินนักเรียน!X35)</f>
        <v/>
      </c>
      <c r="X35" s="171" t="str">
        <f>IF(ครูประเมินนักเรียน!Y35="","",ครูประเมินนักเรียน!Y35)</f>
        <v/>
      </c>
      <c r="Y35" s="171" t="str">
        <f>IF(ครูประเมินนักเรียน!Z35="","",ครูประเมินนักเรียน!Z35)</f>
        <v/>
      </c>
      <c r="Z35" s="171" t="str">
        <f>IF(ครูประเมินนักเรียน!AA35="","",ครูประเมินนักเรียน!AA35)</f>
        <v/>
      </c>
      <c r="AA35" s="171" t="str">
        <f>IF(ครูประเมินนักเรียน!AB35="","",ครูประเมินนักเรียน!AB35)</f>
        <v/>
      </c>
      <c r="AB35" s="171" t="str">
        <f>IF(ครูประเมินนักเรียน!AC35="","",ครูประเมินนักเรียน!AC35)</f>
        <v/>
      </c>
      <c r="AC35" s="171" t="str">
        <f>IF(ครูประเมินนักเรียน!AD35="","",ครูประเมินนักเรียน!AD35)</f>
        <v/>
      </c>
      <c r="AD35" s="171" t="str">
        <f>IF(ครูประเมินนักเรียน!AE35="","",ครูประเมินนักเรียน!AE35)</f>
        <v/>
      </c>
      <c r="AE35" s="171" t="str">
        <f>IF(ครูประเมินนักเรียน!AF35="","",ครูประเมินนักเรียน!AF35)</f>
        <v/>
      </c>
      <c r="AF35" s="171" t="str">
        <f>IF(ครูประเมินนักเรียน!AG35="","",ครูประเมินนักเรียน!AG35)</f>
        <v/>
      </c>
      <c r="AG35" s="171" t="str">
        <f>IF(ครูประเมินนักเรียน!AH35="","",ครูประเมินนักเรียน!AH35)</f>
        <v/>
      </c>
      <c r="AH35" s="171" t="str">
        <f>IF(ครูประเมินนักเรียน!AI35="","",ครูประเมินนักเรียน!AI35)</f>
        <v/>
      </c>
      <c r="AI35" s="171" t="str">
        <f>IF(ครูประเมินนักเรียน!AJ35="","",ครูประเมินนักเรียน!AJ35)</f>
        <v/>
      </c>
      <c r="AJ35" s="171" t="str">
        <f>IF(ครูประเมินนักเรียน!AK35="","",ครูประเมินนักเรียน!AK35)</f>
        <v/>
      </c>
      <c r="AK35" s="171" t="str">
        <f>IF(ครูประเมินนักเรียน!AL35="","",ครูประเมินนักเรียน!AL35)</f>
        <v/>
      </c>
      <c r="AL35" s="171" t="str">
        <f>IF(ครูประเมินนักเรียน!AM35="","",ครูประเมินนักเรียน!AM35)</f>
        <v/>
      </c>
      <c r="AM35" s="171" t="str">
        <f>IF(ครูประเมินนักเรียน!AN35="","",ครูประเมินนักเรียน!AN35)</f>
        <v/>
      </c>
      <c r="AN35" s="171" t="str">
        <f>IF(ครูประเมินนักเรียน!AO35="","",ครูประเมินนักเรียน!AO35)</f>
        <v/>
      </c>
      <c r="AO35" s="171" t="str">
        <f>IF(ครูประเมินนักเรียน!AP35="","",ครูประเมินนักเรียน!AP35)</f>
        <v/>
      </c>
      <c r="AP35" s="171" t="str">
        <f>IF(ครูประเมินนักเรียน!AQ35="","",ครูประเมินนักเรียน!AQ35)</f>
        <v/>
      </c>
      <c r="AQ35" s="171" t="str">
        <f>IF(ครูประเมินนักเรียน!AR35="","",ครูประเมินนักเรียน!AR35)</f>
        <v/>
      </c>
      <c r="AR35" s="171" t="str">
        <f>IF(ครูประเมินนักเรียน!AS35="","",ครูประเมินนักเรียน!AS35)</f>
        <v/>
      </c>
      <c r="AS35" s="171" t="str">
        <f>IF(ครูประเมินนักเรียน!AT35="","",ครูประเมินนักเรียน!AT35)</f>
        <v/>
      </c>
      <c r="AT35" s="171" t="str">
        <f>IF(ครูประเมินนักเรียน!AU35="","",ครูประเมินนักเรียน!AU35)</f>
        <v/>
      </c>
      <c r="AU35" s="171" t="str">
        <f>IF(ครูประเมินนักเรียน!AV35="","",ครูประเมินนักเรียน!AV35)</f>
        <v/>
      </c>
      <c r="AV35" s="171" t="str">
        <f>IF(ครูประเมินนักเรียน!AW35="","",ครูประเมินนักเรียน!AW35)</f>
        <v/>
      </c>
      <c r="AW35" s="171" t="str">
        <f>IF(ครูประเมินนักเรียน!AX35="","",ครูประเมินนักเรียน!AX35)</f>
        <v/>
      </c>
      <c r="AX35" s="171" t="str">
        <f>IF(ครูประเมินนักเรียน!AY35="","",ครูประเมินนักเรียน!AY35)</f>
        <v/>
      </c>
      <c r="AY35" s="171" t="str">
        <f>IF(ครูประเมินนักเรียน!AZ35="","",ครูประเมินนักเรียน!AZ35)</f>
        <v/>
      </c>
      <c r="AZ35" s="171" t="str">
        <f>IF(ครูประเมินนักเรียน!BA35="","",ครูประเมินนักเรียน!BA35)</f>
        <v/>
      </c>
      <c r="BA35" s="172" t="str">
        <f t="shared" si="0"/>
        <v/>
      </c>
      <c r="BB35" s="173" t="str">
        <f t="shared" si="1"/>
        <v/>
      </c>
      <c r="BC35" s="179" t="str">
        <f t="shared" si="2"/>
        <v/>
      </c>
      <c r="BD35" s="174" t="str">
        <f t="shared" si="3"/>
        <v/>
      </c>
      <c r="BE35" s="176"/>
      <c r="BF35" s="176"/>
      <c r="BG35" s="176"/>
      <c r="BH35" s="176"/>
      <c r="BI35" s="176"/>
      <c r="BJ35" s="176"/>
      <c r="BK35" s="176"/>
    </row>
    <row r="36" spans="1:63" s="3" customFormat="1" ht="15.75" customHeight="1">
      <c r="A36" s="2">
        <v>27</v>
      </c>
      <c r="B36" s="38" t="str">
        <f>IF(นักเรียน!C32="","",นักเรียน!C32)</f>
        <v/>
      </c>
      <c r="C36" s="39" t="str">
        <f>IF(นักเรียน!D32="","",นักเรียน!D32)</f>
        <v/>
      </c>
      <c r="D36" s="170" t="str">
        <f>IF(ครูประเมินนักเรียน!E36="","",ครูประเมินนักเรียน!E36)</f>
        <v/>
      </c>
      <c r="E36" s="171" t="str">
        <f>IF(ครูประเมินนักเรียน!F36="","",ครูประเมินนักเรียน!F36)</f>
        <v/>
      </c>
      <c r="F36" s="171" t="str">
        <f>IF(ครูประเมินนักเรียน!G36="","",ครูประเมินนักเรียน!G36)</f>
        <v/>
      </c>
      <c r="G36" s="171" t="str">
        <f>IF(ครูประเมินนักเรียน!H36="","",ครูประเมินนักเรียน!H36)</f>
        <v/>
      </c>
      <c r="H36" s="171" t="str">
        <f>IF(ครูประเมินนักเรียน!I36="","",ครูประเมินนักเรียน!I36)</f>
        <v/>
      </c>
      <c r="I36" s="171" t="str">
        <f>IF(ครูประเมินนักเรียน!J36="","",ครูประเมินนักเรียน!J36)</f>
        <v/>
      </c>
      <c r="J36" s="171" t="str">
        <f>IF(ครูประเมินนักเรียน!K36="","",ครูประเมินนักเรียน!K36)</f>
        <v/>
      </c>
      <c r="K36" s="171" t="str">
        <f>IF(ครูประเมินนักเรียน!L36="","",ครูประเมินนักเรียน!L36)</f>
        <v/>
      </c>
      <c r="L36" s="171" t="str">
        <f>IF(ครูประเมินนักเรียน!M36="","",ครูประเมินนักเรียน!M36)</f>
        <v/>
      </c>
      <c r="M36" s="171" t="str">
        <f>IF(ครูประเมินนักเรียน!N36="","",ครูประเมินนักเรียน!N36)</f>
        <v/>
      </c>
      <c r="N36" s="171" t="str">
        <f>IF(ครูประเมินนักเรียน!O36="","",ครูประเมินนักเรียน!O36)</f>
        <v/>
      </c>
      <c r="O36" s="171" t="str">
        <f>IF(ครูประเมินนักเรียน!P36="","",ครูประเมินนักเรียน!P36)</f>
        <v/>
      </c>
      <c r="P36" s="171" t="str">
        <f>IF(ครูประเมินนักเรียน!Q36="","",ครูประเมินนักเรียน!Q36)</f>
        <v/>
      </c>
      <c r="Q36" s="171" t="str">
        <f>IF(ครูประเมินนักเรียน!R36="","",ครูประเมินนักเรียน!R36)</f>
        <v/>
      </c>
      <c r="R36" s="171" t="str">
        <f>IF(ครูประเมินนักเรียน!S36="","",ครูประเมินนักเรียน!S36)</f>
        <v/>
      </c>
      <c r="S36" s="171" t="str">
        <f>IF(ครูประเมินนักเรียน!T36="","",ครูประเมินนักเรียน!T36)</f>
        <v/>
      </c>
      <c r="T36" s="171" t="str">
        <f>IF(ครูประเมินนักเรียน!U36="","",ครูประเมินนักเรียน!U36)</f>
        <v/>
      </c>
      <c r="U36" s="171" t="str">
        <f>IF(ครูประเมินนักเรียน!V36="","",ครูประเมินนักเรียน!V36)</f>
        <v/>
      </c>
      <c r="V36" s="171" t="str">
        <f>IF(ครูประเมินนักเรียน!W36="","",ครูประเมินนักเรียน!W36)</f>
        <v/>
      </c>
      <c r="W36" s="171" t="str">
        <f>IF(ครูประเมินนักเรียน!X36="","",ครูประเมินนักเรียน!X36)</f>
        <v/>
      </c>
      <c r="X36" s="171" t="str">
        <f>IF(ครูประเมินนักเรียน!Y36="","",ครูประเมินนักเรียน!Y36)</f>
        <v/>
      </c>
      <c r="Y36" s="171" t="str">
        <f>IF(ครูประเมินนักเรียน!Z36="","",ครูประเมินนักเรียน!Z36)</f>
        <v/>
      </c>
      <c r="Z36" s="171" t="str">
        <f>IF(ครูประเมินนักเรียน!AA36="","",ครูประเมินนักเรียน!AA36)</f>
        <v/>
      </c>
      <c r="AA36" s="171" t="str">
        <f>IF(ครูประเมินนักเรียน!AB36="","",ครูประเมินนักเรียน!AB36)</f>
        <v/>
      </c>
      <c r="AB36" s="171" t="str">
        <f>IF(ครูประเมินนักเรียน!AC36="","",ครูประเมินนักเรียน!AC36)</f>
        <v/>
      </c>
      <c r="AC36" s="171" t="str">
        <f>IF(ครูประเมินนักเรียน!AD36="","",ครูประเมินนักเรียน!AD36)</f>
        <v/>
      </c>
      <c r="AD36" s="171" t="str">
        <f>IF(ครูประเมินนักเรียน!AE36="","",ครูประเมินนักเรียน!AE36)</f>
        <v/>
      </c>
      <c r="AE36" s="171" t="str">
        <f>IF(ครูประเมินนักเรียน!AF36="","",ครูประเมินนักเรียน!AF36)</f>
        <v/>
      </c>
      <c r="AF36" s="171" t="str">
        <f>IF(ครูประเมินนักเรียน!AG36="","",ครูประเมินนักเรียน!AG36)</f>
        <v/>
      </c>
      <c r="AG36" s="171" t="str">
        <f>IF(ครูประเมินนักเรียน!AH36="","",ครูประเมินนักเรียน!AH36)</f>
        <v/>
      </c>
      <c r="AH36" s="171" t="str">
        <f>IF(ครูประเมินนักเรียน!AI36="","",ครูประเมินนักเรียน!AI36)</f>
        <v/>
      </c>
      <c r="AI36" s="171" t="str">
        <f>IF(ครูประเมินนักเรียน!AJ36="","",ครูประเมินนักเรียน!AJ36)</f>
        <v/>
      </c>
      <c r="AJ36" s="171" t="str">
        <f>IF(ครูประเมินนักเรียน!AK36="","",ครูประเมินนักเรียน!AK36)</f>
        <v/>
      </c>
      <c r="AK36" s="171" t="str">
        <f>IF(ครูประเมินนักเรียน!AL36="","",ครูประเมินนักเรียน!AL36)</f>
        <v/>
      </c>
      <c r="AL36" s="171" t="str">
        <f>IF(ครูประเมินนักเรียน!AM36="","",ครูประเมินนักเรียน!AM36)</f>
        <v/>
      </c>
      <c r="AM36" s="171" t="str">
        <f>IF(ครูประเมินนักเรียน!AN36="","",ครูประเมินนักเรียน!AN36)</f>
        <v/>
      </c>
      <c r="AN36" s="171" t="str">
        <f>IF(ครูประเมินนักเรียน!AO36="","",ครูประเมินนักเรียน!AO36)</f>
        <v/>
      </c>
      <c r="AO36" s="171" t="str">
        <f>IF(ครูประเมินนักเรียน!AP36="","",ครูประเมินนักเรียน!AP36)</f>
        <v/>
      </c>
      <c r="AP36" s="171" t="str">
        <f>IF(ครูประเมินนักเรียน!AQ36="","",ครูประเมินนักเรียน!AQ36)</f>
        <v/>
      </c>
      <c r="AQ36" s="171" t="str">
        <f>IF(ครูประเมินนักเรียน!AR36="","",ครูประเมินนักเรียน!AR36)</f>
        <v/>
      </c>
      <c r="AR36" s="171" t="str">
        <f>IF(ครูประเมินนักเรียน!AS36="","",ครูประเมินนักเรียน!AS36)</f>
        <v/>
      </c>
      <c r="AS36" s="171" t="str">
        <f>IF(ครูประเมินนักเรียน!AT36="","",ครูประเมินนักเรียน!AT36)</f>
        <v/>
      </c>
      <c r="AT36" s="171" t="str">
        <f>IF(ครูประเมินนักเรียน!AU36="","",ครูประเมินนักเรียน!AU36)</f>
        <v/>
      </c>
      <c r="AU36" s="171" t="str">
        <f>IF(ครูประเมินนักเรียน!AV36="","",ครูประเมินนักเรียน!AV36)</f>
        <v/>
      </c>
      <c r="AV36" s="171" t="str">
        <f>IF(ครูประเมินนักเรียน!AW36="","",ครูประเมินนักเรียน!AW36)</f>
        <v/>
      </c>
      <c r="AW36" s="171" t="str">
        <f>IF(ครูประเมินนักเรียน!AX36="","",ครูประเมินนักเรียน!AX36)</f>
        <v/>
      </c>
      <c r="AX36" s="171" t="str">
        <f>IF(ครูประเมินนักเรียน!AY36="","",ครูประเมินนักเรียน!AY36)</f>
        <v/>
      </c>
      <c r="AY36" s="171" t="str">
        <f>IF(ครูประเมินนักเรียน!AZ36="","",ครูประเมินนักเรียน!AZ36)</f>
        <v/>
      </c>
      <c r="AZ36" s="171" t="str">
        <f>IF(ครูประเมินนักเรียน!BA36="","",ครูประเมินนักเรียน!BA36)</f>
        <v/>
      </c>
      <c r="BA36" s="172" t="str">
        <f t="shared" si="0"/>
        <v/>
      </c>
      <c r="BB36" s="173" t="str">
        <f t="shared" si="1"/>
        <v/>
      </c>
      <c r="BC36" s="179" t="str">
        <f t="shared" si="2"/>
        <v/>
      </c>
      <c r="BD36" s="174" t="str">
        <f t="shared" si="3"/>
        <v/>
      </c>
      <c r="BE36" s="176"/>
      <c r="BF36" s="176"/>
      <c r="BG36" s="176"/>
      <c r="BH36" s="176"/>
      <c r="BI36" s="176"/>
      <c r="BJ36" s="176"/>
      <c r="BK36" s="176"/>
    </row>
    <row r="37" spans="1:63" s="3" customFormat="1" ht="15.75" customHeight="1">
      <c r="A37" s="2">
        <v>28</v>
      </c>
      <c r="B37" s="38" t="str">
        <f>IF(นักเรียน!C33="","",นักเรียน!C33)</f>
        <v/>
      </c>
      <c r="C37" s="39" t="str">
        <f>IF(นักเรียน!D33="","",นักเรียน!D33)</f>
        <v/>
      </c>
      <c r="D37" s="170" t="str">
        <f>IF(ครูประเมินนักเรียน!E37="","",ครูประเมินนักเรียน!E37)</f>
        <v/>
      </c>
      <c r="E37" s="171" t="str">
        <f>IF(ครูประเมินนักเรียน!F37="","",ครูประเมินนักเรียน!F37)</f>
        <v/>
      </c>
      <c r="F37" s="171" t="str">
        <f>IF(ครูประเมินนักเรียน!G37="","",ครูประเมินนักเรียน!G37)</f>
        <v/>
      </c>
      <c r="G37" s="171" t="str">
        <f>IF(ครูประเมินนักเรียน!H37="","",ครูประเมินนักเรียน!H37)</f>
        <v/>
      </c>
      <c r="H37" s="171" t="str">
        <f>IF(ครูประเมินนักเรียน!I37="","",ครูประเมินนักเรียน!I37)</f>
        <v/>
      </c>
      <c r="I37" s="171" t="str">
        <f>IF(ครูประเมินนักเรียน!J37="","",ครูประเมินนักเรียน!J37)</f>
        <v/>
      </c>
      <c r="J37" s="171" t="str">
        <f>IF(ครูประเมินนักเรียน!K37="","",ครูประเมินนักเรียน!K37)</f>
        <v/>
      </c>
      <c r="K37" s="171" t="str">
        <f>IF(ครูประเมินนักเรียน!L37="","",ครูประเมินนักเรียน!L37)</f>
        <v/>
      </c>
      <c r="L37" s="171" t="str">
        <f>IF(ครูประเมินนักเรียน!M37="","",ครูประเมินนักเรียน!M37)</f>
        <v/>
      </c>
      <c r="M37" s="171" t="str">
        <f>IF(ครูประเมินนักเรียน!N37="","",ครูประเมินนักเรียน!N37)</f>
        <v/>
      </c>
      <c r="N37" s="171" t="str">
        <f>IF(ครูประเมินนักเรียน!O37="","",ครูประเมินนักเรียน!O37)</f>
        <v/>
      </c>
      <c r="O37" s="171" t="str">
        <f>IF(ครูประเมินนักเรียน!P37="","",ครูประเมินนักเรียน!P37)</f>
        <v/>
      </c>
      <c r="P37" s="171" t="str">
        <f>IF(ครูประเมินนักเรียน!Q37="","",ครูประเมินนักเรียน!Q37)</f>
        <v/>
      </c>
      <c r="Q37" s="171" t="str">
        <f>IF(ครูประเมินนักเรียน!R37="","",ครูประเมินนักเรียน!R37)</f>
        <v/>
      </c>
      <c r="R37" s="171" t="str">
        <f>IF(ครูประเมินนักเรียน!S37="","",ครูประเมินนักเรียน!S37)</f>
        <v/>
      </c>
      <c r="S37" s="171" t="str">
        <f>IF(ครูประเมินนักเรียน!T37="","",ครูประเมินนักเรียน!T37)</f>
        <v/>
      </c>
      <c r="T37" s="171" t="str">
        <f>IF(ครูประเมินนักเรียน!U37="","",ครูประเมินนักเรียน!U37)</f>
        <v/>
      </c>
      <c r="U37" s="171" t="str">
        <f>IF(ครูประเมินนักเรียน!V37="","",ครูประเมินนักเรียน!V37)</f>
        <v/>
      </c>
      <c r="V37" s="171" t="str">
        <f>IF(ครูประเมินนักเรียน!W37="","",ครูประเมินนักเรียน!W37)</f>
        <v/>
      </c>
      <c r="W37" s="171" t="str">
        <f>IF(ครูประเมินนักเรียน!X37="","",ครูประเมินนักเรียน!X37)</f>
        <v/>
      </c>
      <c r="X37" s="171" t="str">
        <f>IF(ครูประเมินนักเรียน!Y37="","",ครูประเมินนักเรียน!Y37)</f>
        <v/>
      </c>
      <c r="Y37" s="171" t="str">
        <f>IF(ครูประเมินนักเรียน!Z37="","",ครูประเมินนักเรียน!Z37)</f>
        <v/>
      </c>
      <c r="Z37" s="171" t="str">
        <f>IF(ครูประเมินนักเรียน!AA37="","",ครูประเมินนักเรียน!AA37)</f>
        <v/>
      </c>
      <c r="AA37" s="171" t="str">
        <f>IF(ครูประเมินนักเรียน!AB37="","",ครูประเมินนักเรียน!AB37)</f>
        <v/>
      </c>
      <c r="AB37" s="171" t="str">
        <f>IF(ครูประเมินนักเรียน!AC37="","",ครูประเมินนักเรียน!AC37)</f>
        <v/>
      </c>
      <c r="AC37" s="171" t="str">
        <f>IF(ครูประเมินนักเรียน!AD37="","",ครูประเมินนักเรียน!AD37)</f>
        <v/>
      </c>
      <c r="AD37" s="171" t="str">
        <f>IF(ครูประเมินนักเรียน!AE37="","",ครูประเมินนักเรียน!AE37)</f>
        <v/>
      </c>
      <c r="AE37" s="171" t="str">
        <f>IF(ครูประเมินนักเรียน!AF37="","",ครูประเมินนักเรียน!AF37)</f>
        <v/>
      </c>
      <c r="AF37" s="171" t="str">
        <f>IF(ครูประเมินนักเรียน!AG37="","",ครูประเมินนักเรียน!AG37)</f>
        <v/>
      </c>
      <c r="AG37" s="171" t="str">
        <f>IF(ครูประเมินนักเรียน!AH37="","",ครูประเมินนักเรียน!AH37)</f>
        <v/>
      </c>
      <c r="AH37" s="171" t="str">
        <f>IF(ครูประเมินนักเรียน!AI37="","",ครูประเมินนักเรียน!AI37)</f>
        <v/>
      </c>
      <c r="AI37" s="171" t="str">
        <f>IF(ครูประเมินนักเรียน!AJ37="","",ครูประเมินนักเรียน!AJ37)</f>
        <v/>
      </c>
      <c r="AJ37" s="171" t="str">
        <f>IF(ครูประเมินนักเรียน!AK37="","",ครูประเมินนักเรียน!AK37)</f>
        <v/>
      </c>
      <c r="AK37" s="171" t="str">
        <f>IF(ครูประเมินนักเรียน!AL37="","",ครูประเมินนักเรียน!AL37)</f>
        <v/>
      </c>
      <c r="AL37" s="171" t="str">
        <f>IF(ครูประเมินนักเรียน!AM37="","",ครูประเมินนักเรียน!AM37)</f>
        <v/>
      </c>
      <c r="AM37" s="171" t="str">
        <f>IF(ครูประเมินนักเรียน!AN37="","",ครูประเมินนักเรียน!AN37)</f>
        <v/>
      </c>
      <c r="AN37" s="171" t="str">
        <f>IF(ครูประเมินนักเรียน!AO37="","",ครูประเมินนักเรียน!AO37)</f>
        <v/>
      </c>
      <c r="AO37" s="171" t="str">
        <f>IF(ครูประเมินนักเรียน!AP37="","",ครูประเมินนักเรียน!AP37)</f>
        <v/>
      </c>
      <c r="AP37" s="171" t="str">
        <f>IF(ครูประเมินนักเรียน!AQ37="","",ครูประเมินนักเรียน!AQ37)</f>
        <v/>
      </c>
      <c r="AQ37" s="171" t="str">
        <f>IF(ครูประเมินนักเรียน!AR37="","",ครูประเมินนักเรียน!AR37)</f>
        <v/>
      </c>
      <c r="AR37" s="171" t="str">
        <f>IF(ครูประเมินนักเรียน!AS37="","",ครูประเมินนักเรียน!AS37)</f>
        <v/>
      </c>
      <c r="AS37" s="171" t="str">
        <f>IF(ครูประเมินนักเรียน!AT37="","",ครูประเมินนักเรียน!AT37)</f>
        <v/>
      </c>
      <c r="AT37" s="171" t="str">
        <f>IF(ครูประเมินนักเรียน!AU37="","",ครูประเมินนักเรียน!AU37)</f>
        <v/>
      </c>
      <c r="AU37" s="171" t="str">
        <f>IF(ครูประเมินนักเรียน!AV37="","",ครูประเมินนักเรียน!AV37)</f>
        <v/>
      </c>
      <c r="AV37" s="171" t="str">
        <f>IF(ครูประเมินนักเรียน!AW37="","",ครูประเมินนักเรียน!AW37)</f>
        <v/>
      </c>
      <c r="AW37" s="171" t="str">
        <f>IF(ครูประเมินนักเรียน!AX37="","",ครูประเมินนักเรียน!AX37)</f>
        <v/>
      </c>
      <c r="AX37" s="171" t="str">
        <f>IF(ครูประเมินนักเรียน!AY37="","",ครูประเมินนักเรียน!AY37)</f>
        <v/>
      </c>
      <c r="AY37" s="171" t="str">
        <f>IF(ครูประเมินนักเรียน!AZ37="","",ครูประเมินนักเรียน!AZ37)</f>
        <v/>
      </c>
      <c r="AZ37" s="171" t="str">
        <f>IF(ครูประเมินนักเรียน!BA37="","",ครูประเมินนักเรียน!BA37)</f>
        <v/>
      </c>
      <c r="BA37" s="172" t="str">
        <f t="shared" si="0"/>
        <v/>
      </c>
      <c r="BB37" s="173" t="str">
        <f t="shared" si="1"/>
        <v/>
      </c>
      <c r="BC37" s="179" t="str">
        <f t="shared" si="2"/>
        <v/>
      </c>
      <c r="BD37" s="174" t="str">
        <f t="shared" si="3"/>
        <v/>
      </c>
      <c r="BE37" s="176"/>
      <c r="BF37" s="176"/>
      <c r="BG37" s="176"/>
      <c r="BH37" s="176"/>
      <c r="BI37" s="176"/>
      <c r="BJ37" s="176"/>
      <c r="BK37" s="176"/>
    </row>
    <row r="38" spans="1:63" s="3" customFormat="1" ht="15.75" customHeight="1">
      <c r="A38" s="2">
        <v>29</v>
      </c>
      <c r="B38" s="38" t="str">
        <f>IF(นักเรียน!C34="","",นักเรียน!C34)</f>
        <v/>
      </c>
      <c r="C38" s="39" t="str">
        <f>IF(นักเรียน!D34="","",นักเรียน!D34)</f>
        <v/>
      </c>
      <c r="D38" s="170" t="str">
        <f>IF(ครูประเมินนักเรียน!E38="","",ครูประเมินนักเรียน!E38)</f>
        <v/>
      </c>
      <c r="E38" s="171" t="str">
        <f>IF(ครูประเมินนักเรียน!F38="","",ครูประเมินนักเรียน!F38)</f>
        <v/>
      </c>
      <c r="F38" s="171" t="str">
        <f>IF(ครูประเมินนักเรียน!G38="","",ครูประเมินนักเรียน!G38)</f>
        <v/>
      </c>
      <c r="G38" s="171" t="str">
        <f>IF(ครูประเมินนักเรียน!H38="","",ครูประเมินนักเรียน!H38)</f>
        <v/>
      </c>
      <c r="H38" s="171" t="str">
        <f>IF(ครูประเมินนักเรียน!I38="","",ครูประเมินนักเรียน!I38)</f>
        <v/>
      </c>
      <c r="I38" s="171" t="str">
        <f>IF(ครูประเมินนักเรียน!J38="","",ครูประเมินนักเรียน!J38)</f>
        <v/>
      </c>
      <c r="J38" s="171" t="str">
        <f>IF(ครูประเมินนักเรียน!K38="","",ครูประเมินนักเรียน!K38)</f>
        <v/>
      </c>
      <c r="K38" s="171" t="str">
        <f>IF(ครูประเมินนักเรียน!L38="","",ครูประเมินนักเรียน!L38)</f>
        <v/>
      </c>
      <c r="L38" s="171" t="str">
        <f>IF(ครูประเมินนักเรียน!M38="","",ครูประเมินนักเรียน!M38)</f>
        <v/>
      </c>
      <c r="M38" s="171" t="str">
        <f>IF(ครูประเมินนักเรียน!N38="","",ครูประเมินนักเรียน!N38)</f>
        <v/>
      </c>
      <c r="N38" s="171" t="str">
        <f>IF(ครูประเมินนักเรียน!O38="","",ครูประเมินนักเรียน!O38)</f>
        <v/>
      </c>
      <c r="O38" s="171" t="str">
        <f>IF(ครูประเมินนักเรียน!P38="","",ครูประเมินนักเรียน!P38)</f>
        <v/>
      </c>
      <c r="P38" s="171" t="str">
        <f>IF(ครูประเมินนักเรียน!Q38="","",ครูประเมินนักเรียน!Q38)</f>
        <v/>
      </c>
      <c r="Q38" s="171" t="str">
        <f>IF(ครูประเมินนักเรียน!R38="","",ครูประเมินนักเรียน!R38)</f>
        <v/>
      </c>
      <c r="R38" s="171" t="str">
        <f>IF(ครูประเมินนักเรียน!S38="","",ครูประเมินนักเรียน!S38)</f>
        <v/>
      </c>
      <c r="S38" s="171" t="str">
        <f>IF(ครูประเมินนักเรียน!T38="","",ครูประเมินนักเรียน!T38)</f>
        <v/>
      </c>
      <c r="T38" s="171" t="str">
        <f>IF(ครูประเมินนักเรียน!U38="","",ครูประเมินนักเรียน!U38)</f>
        <v/>
      </c>
      <c r="U38" s="171" t="str">
        <f>IF(ครูประเมินนักเรียน!V38="","",ครูประเมินนักเรียน!V38)</f>
        <v/>
      </c>
      <c r="V38" s="171" t="str">
        <f>IF(ครูประเมินนักเรียน!W38="","",ครูประเมินนักเรียน!W38)</f>
        <v/>
      </c>
      <c r="W38" s="171" t="str">
        <f>IF(ครูประเมินนักเรียน!X38="","",ครูประเมินนักเรียน!X38)</f>
        <v/>
      </c>
      <c r="X38" s="171" t="str">
        <f>IF(ครูประเมินนักเรียน!Y38="","",ครูประเมินนักเรียน!Y38)</f>
        <v/>
      </c>
      <c r="Y38" s="171" t="str">
        <f>IF(ครูประเมินนักเรียน!Z38="","",ครูประเมินนักเรียน!Z38)</f>
        <v/>
      </c>
      <c r="Z38" s="171" t="str">
        <f>IF(ครูประเมินนักเรียน!AA38="","",ครูประเมินนักเรียน!AA38)</f>
        <v/>
      </c>
      <c r="AA38" s="171" t="str">
        <f>IF(ครูประเมินนักเรียน!AB38="","",ครูประเมินนักเรียน!AB38)</f>
        <v/>
      </c>
      <c r="AB38" s="171" t="str">
        <f>IF(ครูประเมินนักเรียน!AC38="","",ครูประเมินนักเรียน!AC38)</f>
        <v/>
      </c>
      <c r="AC38" s="171" t="str">
        <f>IF(ครูประเมินนักเรียน!AD38="","",ครูประเมินนักเรียน!AD38)</f>
        <v/>
      </c>
      <c r="AD38" s="171" t="str">
        <f>IF(ครูประเมินนักเรียน!AE38="","",ครูประเมินนักเรียน!AE38)</f>
        <v/>
      </c>
      <c r="AE38" s="171" t="str">
        <f>IF(ครูประเมินนักเรียน!AF38="","",ครูประเมินนักเรียน!AF38)</f>
        <v/>
      </c>
      <c r="AF38" s="171" t="str">
        <f>IF(ครูประเมินนักเรียน!AG38="","",ครูประเมินนักเรียน!AG38)</f>
        <v/>
      </c>
      <c r="AG38" s="171" t="str">
        <f>IF(ครูประเมินนักเรียน!AH38="","",ครูประเมินนักเรียน!AH38)</f>
        <v/>
      </c>
      <c r="AH38" s="171" t="str">
        <f>IF(ครูประเมินนักเรียน!AI38="","",ครูประเมินนักเรียน!AI38)</f>
        <v/>
      </c>
      <c r="AI38" s="171" t="str">
        <f>IF(ครูประเมินนักเรียน!AJ38="","",ครูประเมินนักเรียน!AJ38)</f>
        <v/>
      </c>
      <c r="AJ38" s="171" t="str">
        <f>IF(ครูประเมินนักเรียน!AK38="","",ครูประเมินนักเรียน!AK38)</f>
        <v/>
      </c>
      <c r="AK38" s="171" t="str">
        <f>IF(ครูประเมินนักเรียน!AL38="","",ครูประเมินนักเรียน!AL38)</f>
        <v/>
      </c>
      <c r="AL38" s="171" t="str">
        <f>IF(ครูประเมินนักเรียน!AM38="","",ครูประเมินนักเรียน!AM38)</f>
        <v/>
      </c>
      <c r="AM38" s="171" t="str">
        <f>IF(ครูประเมินนักเรียน!AN38="","",ครูประเมินนักเรียน!AN38)</f>
        <v/>
      </c>
      <c r="AN38" s="171" t="str">
        <f>IF(ครูประเมินนักเรียน!AO38="","",ครูประเมินนักเรียน!AO38)</f>
        <v/>
      </c>
      <c r="AO38" s="171" t="str">
        <f>IF(ครูประเมินนักเรียน!AP38="","",ครูประเมินนักเรียน!AP38)</f>
        <v/>
      </c>
      <c r="AP38" s="171" t="str">
        <f>IF(ครูประเมินนักเรียน!AQ38="","",ครูประเมินนักเรียน!AQ38)</f>
        <v/>
      </c>
      <c r="AQ38" s="171" t="str">
        <f>IF(ครูประเมินนักเรียน!AR38="","",ครูประเมินนักเรียน!AR38)</f>
        <v/>
      </c>
      <c r="AR38" s="171" t="str">
        <f>IF(ครูประเมินนักเรียน!AS38="","",ครูประเมินนักเรียน!AS38)</f>
        <v/>
      </c>
      <c r="AS38" s="171" t="str">
        <f>IF(ครูประเมินนักเรียน!AT38="","",ครูประเมินนักเรียน!AT38)</f>
        <v/>
      </c>
      <c r="AT38" s="171" t="str">
        <f>IF(ครูประเมินนักเรียน!AU38="","",ครูประเมินนักเรียน!AU38)</f>
        <v/>
      </c>
      <c r="AU38" s="171" t="str">
        <f>IF(ครูประเมินนักเรียน!AV38="","",ครูประเมินนักเรียน!AV38)</f>
        <v/>
      </c>
      <c r="AV38" s="171" t="str">
        <f>IF(ครูประเมินนักเรียน!AW38="","",ครูประเมินนักเรียน!AW38)</f>
        <v/>
      </c>
      <c r="AW38" s="171" t="str">
        <f>IF(ครูประเมินนักเรียน!AX38="","",ครูประเมินนักเรียน!AX38)</f>
        <v/>
      </c>
      <c r="AX38" s="171" t="str">
        <f>IF(ครูประเมินนักเรียน!AY38="","",ครูประเมินนักเรียน!AY38)</f>
        <v/>
      </c>
      <c r="AY38" s="171" t="str">
        <f>IF(ครูประเมินนักเรียน!AZ38="","",ครูประเมินนักเรียน!AZ38)</f>
        <v/>
      </c>
      <c r="AZ38" s="171" t="str">
        <f>IF(ครูประเมินนักเรียน!BA38="","",ครูประเมินนักเรียน!BA38)</f>
        <v/>
      </c>
      <c r="BA38" s="172" t="str">
        <f t="shared" si="0"/>
        <v/>
      </c>
      <c r="BB38" s="173" t="str">
        <f t="shared" si="1"/>
        <v/>
      </c>
      <c r="BC38" s="179" t="str">
        <f t="shared" si="2"/>
        <v/>
      </c>
      <c r="BD38" s="174" t="str">
        <f t="shared" si="3"/>
        <v/>
      </c>
      <c r="BE38" s="176"/>
      <c r="BF38" s="176"/>
      <c r="BG38" s="176"/>
      <c r="BH38" s="176"/>
      <c r="BI38" s="176"/>
      <c r="BJ38" s="176"/>
      <c r="BK38" s="176"/>
    </row>
    <row r="39" spans="1:63" s="3" customFormat="1" ht="15.75" customHeight="1">
      <c r="A39" s="2">
        <v>30</v>
      </c>
      <c r="B39" s="38" t="str">
        <f>IF(นักเรียน!C35="","",นักเรียน!C35)</f>
        <v/>
      </c>
      <c r="C39" s="39" t="str">
        <f>IF(นักเรียน!D35="","",นักเรียน!D35)</f>
        <v/>
      </c>
      <c r="D39" s="170" t="str">
        <f>IF(ครูประเมินนักเรียน!E39="","",ครูประเมินนักเรียน!E39)</f>
        <v/>
      </c>
      <c r="E39" s="171" t="str">
        <f>IF(ครูประเมินนักเรียน!F39="","",ครูประเมินนักเรียน!F39)</f>
        <v/>
      </c>
      <c r="F39" s="171" t="str">
        <f>IF(ครูประเมินนักเรียน!G39="","",ครูประเมินนักเรียน!G39)</f>
        <v/>
      </c>
      <c r="G39" s="171" t="str">
        <f>IF(ครูประเมินนักเรียน!H39="","",ครูประเมินนักเรียน!H39)</f>
        <v/>
      </c>
      <c r="H39" s="171" t="str">
        <f>IF(ครูประเมินนักเรียน!I39="","",ครูประเมินนักเรียน!I39)</f>
        <v/>
      </c>
      <c r="I39" s="171" t="str">
        <f>IF(ครูประเมินนักเรียน!J39="","",ครูประเมินนักเรียน!J39)</f>
        <v/>
      </c>
      <c r="J39" s="171" t="str">
        <f>IF(ครูประเมินนักเรียน!K39="","",ครูประเมินนักเรียน!K39)</f>
        <v/>
      </c>
      <c r="K39" s="171" t="str">
        <f>IF(ครูประเมินนักเรียน!L39="","",ครูประเมินนักเรียน!L39)</f>
        <v/>
      </c>
      <c r="L39" s="171" t="str">
        <f>IF(ครูประเมินนักเรียน!M39="","",ครูประเมินนักเรียน!M39)</f>
        <v/>
      </c>
      <c r="M39" s="171" t="str">
        <f>IF(ครูประเมินนักเรียน!N39="","",ครูประเมินนักเรียน!N39)</f>
        <v/>
      </c>
      <c r="N39" s="171" t="str">
        <f>IF(ครูประเมินนักเรียน!O39="","",ครูประเมินนักเรียน!O39)</f>
        <v/>
      </c>
      <c r="O39" s="171" t="str">
        <f>IF(ครูประเมินนักเรียน!P39="","",ครูประเมินนักเรียน!P39)</f>
        <v/>
      </c>
      <c r="P39" s="171" t="str">
        <f>IF(ครูประเมินนักเรียน!Q39="","",ครูประเมินนักเรียน!Q39)</f>
        <v/>
      </c>
      <c r="Q39" s="171" t="str">
        <f>IF(ครูประเมินนักเรียน!R39="","",ครูประเมินนักเรียน!R39)</f>
        <v/>
      </c>
      <c r="R39" s="171" t="str">
        <f>IF(ครูประเมินนักเรียน!S39="","",ครูประเมินนักเรียน!S39)</f>
        <v/>
      </c>
      <c r="S39" s="171" t="str">
        <f>IF(ครูประเมินนักเรียน!T39="","",ครูประเมินนักเรียน!T39)</f>
        <v/>
      </c>
      <c r="T39" s="171" t="str">
        <f>IF(ครูประเมินนักเรียน!U39="","",ครูประเมินนักเรียน!U39)</f>
        <v/>
      </c>
      <c r="U39" s="171" t="str">
        <f>IF(ครูประเมินนักเรียน!V39="","",ครูประเมินนักเรียน!V39)</f>
        <v/>
      </c>
      <c r="V39" s="171" t="str">
        <f>IF(ครูประเมินนักเรียน!W39="","",ครูประเมินนักเรียน!W39)</f>
        <v/>
      </c>
      <c r="W39" s="171" t="str">
        <f>IF(ครูประเมินนักเรียน!X39="","",ครูประเมินนักเรียน!X39)</f>
        <v/>
      </c>
      <c r="X39" s="171" t="str">
        <f>IF(ครูประเมินนักเรียน!Y39="","",ครูประเมินนักเรียน!Y39)</f>
        <v/>
      </c>
      <c r="Y39" s="171" t="str">
        <f>IF(ครูประเมินนักเรียน!Z39="","",ครูประเมินนักเรียน!Z39)</f>
        <v/>
      </c>
      <c r="Z39" s="171" t="str">
        <f>IF(ครูประเมินนักเรียน!AA39="","",ครูประเมินนักเรียน!AA39)</f>
        <v/>
      </c>
      <c r="AA39" s="171" t="str">
        <f>IF(ครูประเมินนักเรียน!AB39="","",ครูประเมินนักเรียน!AB39)</f>
        <v/>
      </c>
      <c r="AB39" s="171" t="str">
        <f>IF(ครูประเมินนักเรียน!AC39="","",ครูประเมินนักเรียน!AC39)</f>
        <v/>
      </c>
      <c r="AC39" s="171" t="str">
        <f>IF(ครูประเมินนักเรียน!AD39="","",ครูประเมินนักเรียน!AD39)</f>
        <v/>
      </c>
      <c r="AD39" s="171" t="str">
        <f>IF(ครูประเมินนักเรียน!AE39="","",ครูประเมินนักเรียน!AE39)</f>
        <v/>
      </c>
      <c r="AE39" s="171" t="str">
        <f>IF(ครูประเมินนักเรียน!AF39="","",ครูประเมินนักเรียน!AF39)</f>
        <v/>
      </c>
      <c r="AF39" s="171" t="str">
        <f>IF(ครูประเมินนักเรียน!AG39="","",ครูประเมินนักเรียน!AG39)</f>
        <v/>
      </c>
      <c r="AG39" s="171" t="str">
        <f>IF(ครูประเมินนักเรียน!AH39="","",ครูประเมินนักเรียน!AH39)</f>
        <v/>
      </c>
      <c r="AH39" s="171" t="str">
        <f>IF(ครูประเมินนักเรียน!AI39="","",ครูประเมินนักเรียน!AI39)</f>
        <v/>
      </c>
      <c r="AI39" s="171" t="str">
        <f>IF(ครูประเมินนักเรียน!AJ39="","",ครูประเมินนักเรียน!AJ39)</f>
        <v/>
      </c>
      <c r="AJ39" s="171" t="str">
        <f>IF(ครูประเมินนักเรียน!AK39="","",ครูประเมินนักเรียน!AK39)</f>
        <v/>
      </c>
      <c r="AK39" s="171" t="str">
        <f>IF(ครูประเมินนักเรียน!AL39="","",ครูประเมินนักเรียน!AL39)</f>
        <v/>
      </c>
      <c r="AL39" s="171" t="str">
        <f>IF(ครูประเมินนักเรียน!AM39="","",ครูประเมินนักเรียน!AM39)</f>
        <v/>
      </c>
      <c r="AM39" s="171" t="str">
        <f>IF(ครูประเมินนักเรียน!AN39="","",ครูประเมินนักเรียน!AN39)</f>
        <v/>
      </c>
      <c r="AN39" s="171" t="str">
        <f>IF(ครูประเมินนักเรียน!AO39="","",ครูประเมินนักเรียน!AO39)</f>
        <v/>
      </c>
      <c r="AO39" s="171" t="str">
        <f>IF(ครูประเมินนักเรียน!AP39="","",ครูประเมินนักเรียน!AP39)</f>
        <v/>
      </c>
      <c r="AP39" s="171" t="str">
        <f>IF(ครูประเมินนักเรียน!AQ39="","",ครูประเมินนักเรียน!AQ39)</f>
        <v/>
      </c>
      <c r="AQ39" s="171" t="str">
        <f>IF(ครูประเมินนักเรียน!AR39="","",ครูประเมินนักเรียน!AR39)</f>
        <v/>
      </c>
      <c r="AR39" s="171" t="str">
        <f>IF(ครูประเมินนักเรียน!AS39="","",ครูประเมินนักเรียน!AS39)</f>
        <v/>
      </c>
      <c r="AS39" s="171" t="str">
        <f>IF(ครูประเมินนักเรียน!AT39="","",ครูประเมินนักเรียน!AT39)</f>
        <v/>
      </c>
      <c r="AT39" s="171" t="str">
        <f>IF(ครูประเมินนักเรียน!AU39="","",ครูประเมินนักเรียน!AU39)</f>
        <v/>
      </c>
      <c r="AU39" s="171" t="str">
        <f>IF(ครูประเมินนักเรียน!AV39="","",ครูประเมินนักเรียน!AV39)</f>
        <v/>
      </c>
      <c r="AV39" s="171" t="str">
        <f>IF(ครูประเมินนักเรียน!AW39="","",ครูประเมินนักเรียน!AW39)</f>
        <v/>
      </c>
      <c r="AW39" s="171" t="str">
        <f>IF(ครูประเมินนักเรียน!AX39="","",ครูประเมินนักเรียน!AX39)</f>
        <v/>
      </c>
      <c r="AX39" s="171" t="str">
        <f>IF(ครูประเมินนักเรียน!AY39="","",ครูประเมินนักเรียน!AY39)</f>
        <v/>
      </c>
      <c r="AY39" s="171" t="str">
        <f>IF(ครูประเมินนักเรียน!AZ39="","",ครูประเมินนักเรียน!AZ39)</f>
        <v/>
      </c>
      <c r="AZ39" s="171" t="str">
        <f>IF(ครูประเมินนักเรียน!BA39="","",ครูประเมินนักเรียน!BA39)</f>
        <v/>
      </c>
      <c r="BA39" s="172" t="str">
        <f t="shared" si="0"/>
        <v/>
      </c>
      <c r="BB39" s="173" t="str">
        <f t="shared" si="1"/>
        <v/>
      </c>
      <c r="BC39" s="179" t="str">
        <f t="shared" si="2"/>
        <v/>
      </c>
      <c r="BD39" s="174" t="str">
        <f t="shared" si="3"/>
        <v/>
      </c>
      <c r="BE39" s="176"/>
      <c r="BF39" s="176"/>
      <c r="BG39" s="176"/>
      <c r="BH39" s="176"/>
      <c r="BI39" s="176"/>
      <c r="BJ39" s="176"/>
      <c r="BK39" s="176"/>
    </row>
    <row r="40" spans="1:63" s="3" customFormat="1" ht="15.75" customHeight="1">
      <c r="A40" s="2">
        <v>31</v>
      </c>
      <c r="B40" s="38" t="str">
        <f>IF(นักเรียน!C36="","",นักเรียน!C36)</f>
        <v/>
      </c>
      <c r="C40" s="39" t="str">
        <f>IF(นักเรียน!D36="","",นักเรียน!D36)</f>
        <v/>
      </c>
      <c r="D40" s="170" t="str">
        <f>IF(ครูประเมินนักเรียน!E40="","",ครูประเมินนักเรียน!E40)</f>
        <v/>
      </c>
      <c r="E40" s="171" t="str">
        <f>IF(ครูประเมินนักเรียน!F40="","",ครูประเมินนักเรียน!F40)</f>
        <v/>
      </c>
      <c r="F40" s="171" t="str">
        <f>IF(ครูประเมินนักเรียน!G40="","",ครูประเมินนักเรียน!G40)</f>
        <v/>
      </c>
      <c r="G40" s="171" t="str">
        <f>IF(ครูประเมินนักเรียน!H40="","",ครูประเมินนักเรียน!H40)</f>
        <v/>
      </c>
      <c r="H40" s="171" t="str">
        <f>IF(ครูประเมินนักเรียน!I40="","",ครูประเมินนักเรียน!I40)</f>
        <v/>
      </c>
      <c r="I40" s="171" t="str">
        <f>IF(ครูประเมินนักเรียน!J40="","",ครูประเมินนักเรียน!J40)</f>
        <v/>
      </c>
      <c r="J40" s="171" t="str">
        <f>IF(ครูประเมินนักเรียน!K40="","",ครูประเมินนักเรียน!K40)</f>
        <v/>
      </c>
      <c r="K40" s="171" t="str">
        <f>IF(ครูประเมินนักเรียน!L40="","",ครูประเมินนักเรียน!L40)</f>
        <v/>
      </c>
      <c r="L40" s="171" t="str">
        <f>IF(ครูประเมินนักเรียน!M40="","",ครูประเมินนักเรียน!M40)</f>
        <v/>
      </c>
      <c r="M40" s="171" t="str">
        <f>IF(ครูประเมินนักเรียน!N40="","",ครูประเมินนักเรียน!N40)</f>
        <v/>
      </c>
      <c r="N40" s="171" t="str">
        <f>IF(ครูประเมินนักเรียน!O40="","",ครูประเมินนักเรียน!O40)</f>
        <v/>
      </c>
      <c r="O40" s="171" t="str">
        <f>IF(ครูประเมินนักเรียน!P40="","",ครูประเมินนักเรียน!P40)</f>
        <v/>
      </c>
      <c r="P40" s="171" t="str">
        <f>IF(ครูประเมินนักเรียน!Q40="","",ครูประเมินนักเรียน!Q40)</f>
        <v/>
      </c>
      <c r="Q40" s="171" t="str">
        <f>IF(ครูประเมินนักเรียน!R40="","",ครูประเมินนักเรียน!R40)</f>
        <v/>
      </c>
      <c r="R40" s="171" t="str">
        <f>IF(ครูประเมินนักเรียน!S40="","",ครูประเมินนักเรียน!S40)</f>
        <v/>
      </c>
      <c r="S40" s="171" t="str">
        <f>IF(ครูประเมินนักเรียน!T40="","",ครูประเมินนักเรียน!T40)</f>
        <v/>
      </c>
      <c r="T40" s="171" t="str">
        <f>IF(ครูประเมินนักเรียน!U40="","",ครูประเมินนักเรียน!U40)</f>
        <v/>
      </c>
      <c r="U40" s="171" t="str">
        <f>IF(ครูประเมินนักเรียน!V40="","",ครูประเมินนักเรียน!V40)</f>
        <v/>
      </c>
      <c r="V40" s="171" t="str">
        <f>IF(ครูประเมินนักเรียน!W40="","",ครูประเมินนักเรียน!W40)</f>
        <v/>
      </c>
      <c r="W40" s="171" t="str">
        <f>IF(ครูประเมินนักเรียน!X40="","",ครูประเมินนักเรียน!X40)</f>
        <v/>
      </c>
      <c r="X40" s="171" t="str">
        <f>IF(ครูประเมินนักเรียน!Y40="","",ครูประเมินนักเรียน!Y40)</f>
        <v/>
      </c>
      <c r="Y40" s="171" t="str">
        <f>IF(ครูประเมินนักเรียน!Z40="","",ครูประเมินนักเรียน!Z40)</f>
        <v/>
      </c>
      <c r="Z40" s="171" t="str">
        <f>IF(ครูประเมินนักเรียน!AA40="","",ครูประเมินนักเรียน!AA40)</f>
        <v/>
      </c>
      <c r="AA40" s="171" t="str">
        <f>IF(ครูประเมินนักเรียน!AB40="","",ครูประเมินนักเรียน!AB40)</f>
        <v/>
      </c>
      <c r="AB40" s="171" t="str">
        <f>IF(ครูประเมินนักเรียน!AC40="","",ครูประเมินนักเรียน!AC40)</f>
        <v/>
      </c>
      <c r="AC40" s="171" t="str">
        <f>IF(ครูประเมินนักเรียน!AD40="","",ครูประเมินนักเรียน!AD40)</f>
        <v/>
      </c>
      <c r="AD40" s="171" t="str">
        <f>IF(ครูประเมินนักเรียน!AE40="","",ครูประเมินนักเรียน!AE40)</f>
        <v/>
      </c>
      <c r="AE40" s="171" t="str">
        <f>IF(ครูประเมินนักเรียน!AF40="","",ครูประเมินนักเรียน!AF40)</f>
        <v/>
      </c>
      <c r="AF40" s="171" t="str">
        <f>IF(ครูประเมินนักเรียน!AG40="","",ครูประเมินนักเรียน!AG40)</f>
        <v/>
      </c>
      <c r="AG40" s="171" t="str">
        <f>IF(ครูประเมินนักเรียน!AH40="","",ครูประเมินนักเรียน!AH40)</f>
        <v/>
      </c>
      <c r="AH40" s="171" t="str">
        <f>IF(ครูประเมินนักเรียน!AI40="","",ครูประเมินนักเรียน!AI40)</f>
        <v/>
      </c>
      <c r="AI40" s="171" t="str">
        <f>IF(ครูประเมินนักเรียน!AJ40="","",ครูประเมินนักเรียน!AJ40)</f>
        <v/>
      </c>
      <c r="AJ40" s="171" t="str">
        <f>IF(ครูประเมินนักเรียน!AK40="","",ครูประเมินนักเรียน!AK40)</f>
        <v/>
      </c>
      <c r="AK40" s="171" t="str">
        <f>IF(ครูประเมินนักเรียน!AL40="","",ครูประเมินนักเรียน!AL40)</f>
        <v/>
      </c>
      <c r="AL40" s="171" t="str">
        <f>IF(ครูประเมินนักเรียน!AM40="","",ครูประเมินนักเรียน!AM40)</f>
        <v/>
      </c>
      <c r="AM40" s="171" t="str">
        <f>IF(ครูประเมินนักเรียน!AN40="","",ครูประเมินนักเรียน!AN40)</f>
        <v/>
      </c>
      <c r="AN40" s="171" t="str">
        <f>IF(ครูประเมินนักเรียน!AO40="","",ครูประเมินนักเรียน!AO40)</f>
        <v/>
      </c>
      <c r="AO40" s="171" t="str">
        <f>IF(ครูประเมินนักเรียน!AP40="","",ครูประเมินนักเรียน!AP40)</f>
        <v/>
      </c>
      <c r="AP40" s="171" t="str">
        <f>IF(ครูประเมินนักเรียน!AQ40="","",ครูประเมินนักเรียน!AQ40)</f>
        <v/>
      </c>
      <c r="AQ40" s="171" t="str">
        <f>IF(ครูประเมินนักเรียน!AR40="","",ครูประเมินนักเรียน!AR40)</f>
        <v/>
      </c>
      <c r="AR40" s="171" t="str">
        <f>IF(ครูประเมินนักเรียน!AS40="","",ครูประเมินนักเรียน!AS40)</f>
        <v/>
      </c>
      <c r="AS40" s="171" t="str">
        <f>IF(ครูประเมินนักเรียน!AT40="","",ครูประเมินนักเรียน!AT40)</f>
        <v/>
      </c>
      <c r="AT40" s="171" t="str">
        <f>IF(ครูประเมินนักเรียน!AU40="","",ครูประเมินนักเรียน!AU40)</f>
        <v/>
      </c>
      <c r="AU40" s="171" t="str">
        <f>IF(ครูประเมินนักเรียน!AV40="","",ครูประเมินนักเรียน!AV40)</f>
        <v/>
      </c>
      <c r="AV40" s="171" t="str">
        <f>IF(ครูประเมินนักเรียน!AW40="","",ครูประเมินนักเรียน!AW40)</f>
        <v/>
      </c>
      <c r="AW40" s="171" t="str">
        <f>IF(ครูประเมินนักเรียน!AX40="","",ครูประเมินนักเรียน!AX40)</f>
        <v/>
      </c>
      <c r="AX40" s="171" t="str">
        <f>IF(ครูประเมินนักเรียน!AY40="","",ครูประเมินนักเรียน!AY40)</f>
        <v/>
      </c>
      <c r="AY40" s="171" t="str">
        <f>IF(ครูประเมินนักเรียน!AZ40="","",ครูประเมินนักเรียน!AZ40)</f>
        <v/>
      </c>
      <c r="AZ40" s="171" t="str">
        <f>IF(ครูประเมินนักเรียน!BA40="","",ครูประเมินนักเรียน!BA40)</f>
        <v/>
      </c>
      <c r="BA40" s="172" t="str">
        <f t="shared" si="0"/>
        <v/>
      </c>
      <c r="BB40" s="173" t="str">
        <f t="shared" si="1"/>
        <v/>
      </c>
      <c r="BC40" s="179" t="str">
        <f t="shared" si="2"/>
        <v/>
      </c>
      <c r="BD40" s="174" t="str">
        <f t="shared" si="3"/>
        <v/>
      </c>
      <c r="BE40" s="176"/>
      <c r="BF40" s="176"/>
      <c r="BG40" s="176"/>
      <c r="BH40" s="176"/>
      <c r="BI40" s="176"/>
      <c r="BJ40" s="176"/>
      <c r="BK40" s="176"/>
    </row>
    <row r="41" spans="1:63" s="3" customFormat="1" ht="15.75" customHeight="1">
      <c r="A41" s="2">
        <v>32</v>
      </c>
      <c r="B41" s="38" t="str">
        <f>IF(นักเรียน!C37="","",นักเรียน!C37)</f>
        <v/>
      </c>
      <c r="C41" s="39" t="str">
        <f>IF(นักเรียน!D37="","",นักเรียน!D37)</f>
        <v/>
      </c>
      <c r="D41" s="170" t="str">
        <f>IF(ครูประเมินนักเรียน!E41="","",ครูประเมินนักเรียน!E41)</f>
        <v/>
      </c>
      <c r="E41" s="171" t="str">
        <f>IF(ครูประเมินนักเรียน!F41="","",ครูประเมินนักเรียน!F41)</f>
        <v/>
      </c>
      <c r="F41" s="171" t="str">
        <f>IF(ครูประเมินนักเรียน!G41="","",ครูประเมินนักเรียน!G41)</f>
        <v/>
      </c>
      <c r="G41" s="171" t="str">
        <f>IF(ครูประเมินนักเรียน!H41="","",ครูประเมินนักเรียน!H41)</f>
        <v/>
      </c>
      <c r="H41" s="171" t="str">
        <f>IF(ครูประเมินนักเรียน!I41="","",ครูประเมินนักเรียน!I41)</f>
        <v/>
      </c>
      <c r="I41" s="171" t="str">
        <f>IF(ครูประเมินนักเรียน!J41="","",ครูประเมินนักเรียน!J41)</f>
        <v/>
      </c>
      <c r="J41" s="171" t="str">
        <f>IF(ครูประเมินนักเรียน!K41="","",ครูประเมินนักเรียน!K41)</f>
        <v/>
      </c>
      <c r="K41" s="171" t="str">
        <f>IF(ครูประเมินนักเรียน!L41="","",ครูประเมินนักเรียน!L41)</f>
        <v/>
      </c>
      <c r="L41" s="171" t="str">
        <f>IF(ครูประเมินนักเรียน!M41="","",ครูประเมินนักเรียน!M41)</f>
        <v/>
      </c>
      <c r="M41" s="171" t="str">
        <f>IF(ครูประเมินนักเรียน!N41="","",ครูประเมินนักเรียน!N41)</f>
        <v/>
      </c>
      <c r="N41" s="171" t="str">
        <f>IF(ครูประเมินนักเรียน!O41="","",ครูประเมินนักเรียน!O41)</f>
        <v/>
      </c>
      <c r="O41" s="171" t="str">
        <f>IF(ครูประเมินนักเรียน!P41="","",ครูประเมินนักเรียน!P41)</f>
        <v/>
      </c>
      <c r="P41" s="171" t="str">
        <f>IF(ครูประเมินนักเรียน!Q41="","",ครูประเมินนักเรียน!Q41)</f>
        <v/>
      </c>
      <c r="Q41" s="171" t="str">
        <f>IF(ครูประเมินนักเรียน!R41="","",ครูประเมินนักเรียน!R41)</f>
        <v/>
      </c>
      <c r="R41" s="171" t="str">
        <f>IF(ครูประเมินนักเรียน!S41="","",ครูประเมินนักเรียน!S41)</f>
        <v/>
      </c>
      <c r="S41" s="171" t="str">
        <f>IF(ครูประเมินนักเรียน!T41="","",ครูประเมินนักเรียน!T41)</f>
        <v/>
      </c>
      <c r="T41" s="171" t="str">
        <f>IF(ครูประเมินนักเรียน!U41="","",ครูประเมินนักเรียน!U41)</f>
        <v/>
      </c>
      <c r="U41" s="171" t="str">
        <f>IF(ครูประเมินนักเรียน!V41="","",ครูประเมินนักเรียน!V41)</f>
        <v/>
      </c>
      <c r="V41" s="171" t="str">
        <f>IF(ครูประเมินนักเรียน!W41="","",ครูประเมินนักเรียน!W41)</f>
        <v/>
      </c>
      <c r="W41" s="171" t="str">
        <f>IF(ครูประเมินนักเรียน!X41="","",ครูประเมินนักเรียน!X41)</f>
        <v/>
      </c>
      <c r="X41" s="171" t="str">
        <f>IF(ครูประเมินนักเรียน!Y41="","",ครูประเมินนักเรียน!Y41)</f>
        <v/>
      </c>
      <c r="Y41" s="171" t="str">
        <f>IF(ครูประเมินนักเรียน!Z41="","",ครูประเมินนักเรียน!Z41)</f>
        <v/>
      </c>
      <c r="Z41" s="171" t="str">
        <f>IF(ครูประเมินนักเรียน!AA41="","",ครูประเมินนักเรียน!AA41)</f>
        <v/>
      </c>
      <c r="AA41" s="171" t="str">
        <f>IF(ครูประเมินนักเรียน!AB41="","",ครูประเมินนักเรียน!AB41)</f>
        <v/>
      </c>
      <c r="AB41" s="171" t="str">
        <f>IF(ครูประเมินนักเรียน!AC41="","",ครูประเมินนักเรียน!AC41)</f>
        <v/>
      </c>
      <c r="AC41" s="171" t="str">
        <f>IF(ครูประเมินนักเรียน!AD41="","",ครูประเมินนักเรียน!AD41)</f>
        <v/>
      </c>
      <c r="AD41" s="171" t="str">
        <f>IF(ครูประเมินนักเรียน!AE41="","",ครูประเมินนักเรียน!AE41)</f>
        <v/>
      </c>
      <c r="AE41" s="171" t="str">
        <f>IF(ครูประเมินนักเรียน!AF41="","",ครูประเมินนักเรียน!AF41)</f>
        <v/>
      </c>
      <c r="AF41" s="171" t="str">
        <f>IF(ครูประเมินนักเรียน!AG41="","",ครูประเมินนักเรียน!AG41)</f>
        <v/>
      </c>
      <c r="AG41" s="171" t="str">
        <f>IF(ครูประเมินนักเรียน!AH41="","",ครูประเมินนักเรียน!AH41)</f>
        <v/>
      </c>
      <c r="AH41" s="171" t="str">
        <f>IF(ครูประเมินนักเรียน!AI41="","",ครูประเมินนักเรียน!AI41)</f>
        <v/>
      </c>
      <c r="AI41" s="171" t="str">
        <f>IF(ครูประเมินนักเรียน!AJ41="","",ครูประเมินนักเรียน!AJ41)</f>
        <v/>
      </c>
      <c r="AJ41" s="171" t="str">
        <f>IF(ครูประเมินนักเรียน!AK41="","",ครูประเมินนักเรียน!AK41)</f>
        <v/>
      </c>
      <c r="AK41" s="171" t="str">
        <f>IF(ครูประเมินนักเรียน!AL41="","",ครูประเมินนักเรียน!AL41)</f>
        <v/>
      </c>
      <c r="AL41" s="171" t="str">
        <f>IF(ครูประเมินนักเรียน!AM41="","",ครูประเมินนักเรียน!AM41)</f>
        <v/>
      </c>
      <c r="AM41" s="171" t="str">
        <f>IF(ครูประเมินนักเรียน!AN41="","",ครูประเมินนักเรียน!AN41)</f>
        <v/>
      </c>
      <c r="AN41" s="171" t="str">
        <f>IF(ครูประเมินนักเรียน!AO41="","",ครูประเมินนักเรียน!AO41)</f>
        <v/>
      </c>
      <c r="AO41" s="171" t="str">
        <f>IF(ครูประเมินนักเรียน!AP41="","",ครูประเมินนักเรียน!AP41)</f>
        <v/>
      </c>
      <c r="AP41" s="171" t="str">
        <f>IF(ครูประเมินนักเรียน!AQ41="","",ครูประเมินนักเรียน!AQ41)</f>
        <v/>
      </c>
      <c r="AQ41" s="171" t="str">
        <f>IF(ครูประเมินนักเรียน!AR41="","",ครูประเมินนักเรียน!AR41)</f>
        <v/>
      </c>
      <c r="AR41" s="171" t="str">
        <f>IF(ครูประเมินนักเรียน!AS41="","",ครูประเมินนักเรียน!AS41)</f>
        <v/>
      </c>
      <c r="AS41" s="171" t="str">
        <f>IF(ครูประเมินนักเรียน!AT41="","",ครูประเมินนักเรียน!AT41)</f>
        <v/>
      </c>
      <c r="AT41" s="171" t="str">
        <f>IF(ครูประเมินนักเรียน!AU41="","",ครูประเมินนักเรียน!AU41)</f>
        <v/>
      </c>
      <c r="AU41" s="171" t="str">
        <f>IF(ครูประเมินนักเรียน!AV41="","",ครูประเมินนักเรียน!AV41)</f>
        <v/>
      </c>
      <c r="AV41" s="171" t="str">
        <f>IF(ครูประเมินนักเรียน!AW41="","",ครูประเมินนักเรียน!AW41)</f>
        <v/>
      </c>
      <c r="AW41" s="171" t="str">
        <f>IF(ครูประเมินนักเรียน!AX41="","",ครูประเมินนักเรียน!AX41)</f>
        <v/>
      </c>
      <c r="AX41" s="171" t="str">
        <f>IF(ครูประเมินนักเรียน!AY41="","",ครูประเมินนักเรียน!AY41)</f>
        <v/>
      </c>
      <c r="AY41" s="171" t="str">
        <f>IF(ครูประเมินนักเรียน!AZ41="","",ครูประเมินนักเรียน!AZ41)</f>
        <v/>
      </c>
      <c r="AZ41" s="171" t="str">
        <f>IF(ครูประเมินนักเรียน!BA41="","",ครูประเมินนักเรียน!BA41)</f>
        <v/>
      </c>
      <c r="BA41" s="172" t="str">
        <f t="shared" si="0"/>
        <v/>
      </c>
      <c r="BB41" s="173" t="str">
        <f t="shared" si="1"/>
        <v/>
      </c>
      <c r="BC41" s="179" t="str">
        <f t="shared" si="2"/>
        <v/>
      </c>
      <c r="BD41" s="174" t="str">
        <f t="shared" si="3"/>
        <v/>
      </c>
      <c r="BE41" s="176"/>
      <c r="BF41" s="176"/>
      <c r="BG41" s="176"/>
      <c r="BH41" s="176"/>
      <c r="BI41" s="176"/>
      <c r="BJ41" s="176"/>
      <c r="BK41" s="176"/>
    </row>
    <row r="42" spans="1:63" s="3" customFormat="1" ht="15.75" customHeight="1">
      <c r="A42" s="2">
        <v>33</v>
      </c>
      <c r="B42" s="38" t="str">
        <f>IF(นักเรียน!C38="","",นักเรียน!C38)</f>
        <v/>
      </c>
      <c r="C42" s="39" t="str">
        <f>IF(นักเรียน!D38="","",นักเรียน!D38)</f>
        <v/>
      </c>
      <c r="D42" s="170" t="str">
        <f>IF(ครูประเมินนักเรียน!E42="","",ครูประเมินนักเรียน!E42)</f>
        <v/>
      </c>
      <c r="E42" s="171" t="str">
        <f>IF(ครูประเมินนักเรียน!F42="","",ครูประเมินนักเรียน!F42)</f>
        <v/>
      </c>
      <c r="F42" s="171" t="str">
        <f>IF(ครูประเมินนักเรียน!G42="","",ครูประเมินนักเรียน!G42)</f>
        <v/>
      </c>
      <c r="G42" s="171" t="str">
        <f>IF(ครูประเมินนักเรียน!H42="","",ครูประเมินนักเรียน!H42)</f>
        <v/>
      </c>
      <c r="H42" s="171" t="str">
        <f>IF(ครูประเมินนักเรียน!I42="","",ครูประเมินนักเรียน!I42)</f>
        <v/>
      </c>
      <c r="I42" s="171" t="str">
        <f>IF(ครูประเมินนักเรียน!J42="","",ครูประเมินนักเรียน!J42)</f>
        <v/>
      </c>
      <c r="J42" s="171" t="str">
        <f>IF(ครูประเมินนักเรียน!K42="","",ครูประเมินนักเรียน!K42)</f>
        <v/>
      </c>
      <c r="K42" s="171" t="str">
        <f>IF(ครูประเมินนักเรียน!L42="","",ครูประเมินนักเรียน!L42)</f>
        <v/>
      </c>
      <c r="L42" s="171" t="str">
        <f>IF(ครูประเมินนักเรียน!M42="","",ครูประเมินนักเรียน!M42)</f>
        <v/>
      </c>
      <c r="M42" s="171" t="str">
        <f>IF(ครูประเมินนักเรียน!N42="","",ครูประเมินนักเรียน!N42)</f>
        <v/>
      </c>
      <c r="N42" s="171" t="str">
        <f>IF(ครูประเมินนักเรียน!O42="","",ครูประเมินนักเรียน!O42)</f>
        <v/>
      </c>
      <c r="O42" s="171" t="str">
        <f>IF(ครูประเมินนักเรียน!P42="","",ครูประเมินนักเรียน!P42)</f>
        <v/>
      </c>
      <c r="P42" s="171" t="str">
        <f>IF(ครูประเมินนักเรียน!Q42="","",ครูประเมินนักเรียน!Q42)</f>
        <v/>
      </c>
      <c r="Q42" s="171" t="str">
        <f>IF(ครูประเมินนักเรียน!R42="","",ครูประเมินนักเรียน!R42)</f>
        <v/>
      </c>
      <c r="R42" s="171" t="str">
        <f>IF(ครูประเมินนักเรียน!S42="","",ครูประเมินนักเรียน!S42)</f>
        <v/>
      </c>
      <c r="S42" s="171" t="str">
        <f>IF(ครูประเมินนักเรียน!T42="","",ครูประเมินนักเรียน!T42)</f>
        <v/>
      </c>
      <c r="T42" s="171" t="str">
        <f>IF(ครูประเมินนักเรียน!U42="","",ครูประเมินนักเรียน!U42)</f>
        <v/>
      </c>
      <c r="U42" s="171" t="str">
        <f>IF(ครูประเมินนักเรียน!V42="","",ครูประเมินนักเรียน!V42)</f>
        <v/>
      </c>
      <c r="V42" s="171" t="str">
        <f>IF(ครูประเมินนักเรียน!W42="","",ครูประเมินนักเรียน!W42)</f>
        <v/>
      </c>
      <c r="W42" s="171" t="str">
        <f>IF(ครูประเมินนักเรียน!X42="","",ครูประเมินนักเรียน!X42)</f>
        <v/>
      </c>
      <c r="X42" s="171" t="str">
        <f>IF(ครูประเมินนักเรียน!Y42="","",ครูประเมินนักเรียน!Y42)</f>
        <v/>
      </c>
      <c r="Y42" s="171" t="str">
        <f>IF(ครูประเมินนักเรียน!Z42="","",ครูประเมินนักเรียน!Z42)</f>
        <v/>
      </c>
      <c r="Z42" s="171" t="str">
        <f>IF(ครูประเมินนักเรียน!AA42="","",ครูประเมินนักเรียน!AA42)</f>
        <v/>
      </c>
      <c r="AA42" s="171" t="str">
        <f>IF(ครูประเมินนักเรียน!AB42="","",ครูประเมินนักเรียน!AB42)</f>
        <v/>
      </c>
      <c r="AB42" s="171" t="str">
        <f>IF(ครูประเมินนักเรียน!AC42="","",ครูประเมินนักเรียน!AC42)</f>
        <v/>
      </c>
      <c r="AC42" s="171" t="str">
        <f>IF(ครูประเมินนักเรียน!AD42="","",ครูประเมินนักเรียน!AD42)</f>
        <v/>
      </c>
      <c r="AD42" s="171" t="str">
        <f>IF(ครูประเมินนักเรียน!AE42="","",ครูประเมินนักเรียน!AE42)</f>
        <v/>
      </c>
      <c r="AE42" s="171" t="str">
        <f>IF(ครูประเมินนักเรียน!AF42="","",ครูประเมินนักเรียน!AF42)</f>
        <v/>
      </c>
      <c r="AF42" s="171" t="str">
        <f>IF(ครูประเมินนักเรียน!AG42="","",ครูประเมินนักเรียน!AG42)</f>
        <v/>
      </c>
      <c r="AG42" s="171" t="str">
        <f>IF(ครูประเมินนักเรียน!AH42="","",ครูประเมินนักเรียน!AH42)</f>
        <v/>
      </c>
      <c r="AH42" s="171" t="str">
        <f>IF(ครูประเมินนักเรียน!AI42="","",ครูประเมินนักเรียน!AI42)</f>
        <v/>
      </c>
      <c r="AI42" s="171" t="str">
        <f>IF(ครูประเมินนักเรียน!AJ42="","",ครูประเมินนักเรียน!AJ42)</f>
        <v/>
      </c>
      <c r="AJ42" s="171" t="str">
        <f>IF(ครูประเมินนักเรียน!AK42="","",ครูประเมินนักเรียน!AK42)</f>
        <v/>
      </c>
      <c r="AK42" s="171" t="str">
        <f>IF(ครูประเมินนักเรียน!AL42="","",ครูประเมินนักเรียน!AL42)</f>
        <v/>
      </c>
      <c r="AL42" s="171" t="str">
        <f>IF(ครูประเมินนักเรียน!AM42="","",ครูประเมินนักเรียน!AM42)</f>
        <v/>
      </c>
      <c r="AM42" s="171" t="str">
        <f>IF(ครูประเมินนักเรียน!AN42="","",ครูประเมินนักเรียน!AN42)</f>
        <v/>
      </c>
      <c r="AN42" s="171" t="str">
        <f>IF(ครูประเมินนักเรียน!AO42="","",ครูประเมินนักเรียน!AO42)</f>
        <v/>
      </c>
      <c r="AO42" s="171" t="str">
        <f>IF(ครูประเมินนักเรียน!AP42="","",ครูประเมินนักเรียน!AP42)</f>
        <v/>
      </c>
      <c r="AP42" s="171" t="str">
        <f>IF(ครูประเมินนักเรียน!AQ42="","",ครูประเมินนักเรียน!AQ42)</f>
        <v/>
      </c>
      <c r="AQ42" s="171" t="str">
        <f>IF(ครูประเมินนักเรียน!AR42="","",ครูประเมินนักเรียน!AR42)</f>
        <v/>
      </c>
      <c r="AR42" s="171" t="str">
        <f>IF(ครูประเมินนักเรียน!AS42="","",ครูประเมินนักเรียน!AS42)</f>
        <v/>
      </c>
      <c r="AS42" s="171" t="str">
        <f>IF(ครูประเมินนักเรียน!AT42="","",ครูประเมินนักเรียน!AT42)</f>
        <v/>
      </c>
      <c r="AT42" s="171" t="str">
        <f>IF(ครูประเมินนักเรียน!AU42="","",ครูประเมินนักเรียน!AU42)</f>
        <v/>
      </c>
      <c r="AU42" s="171" t="str">
        <f>IF(ครูประเมินนักเรียน!AV42="","",ครูประเมินนักเรียน!AV42)</f>
        <v/>
      </c>
      <c r="AV42" s="171" t="str">
        <f>IF(ครูประเมินนักเรียน!AW42="","",ครูประเมินนักเรียน!AW42)</f>
        <v/>
      </c>
      <c r="AW42" s="171" t="str">
        <f>IF(ครูประเมินนักเรียน!AX42="","",ครูประเมินนักเรียน!AX42)</f>
        <v/>
      </c>
      <c r="AX42" s="171" t="str">
        <f>IF(ครูประเมินนักเรียน!AY42="","",ครูประเมินนักเรียน!AY42)</f>
        <v/>
      </c>
      <c r="AY42" s="171" t="str">
        <f>IF(ครูประเมินนักเรียน!AZ42="","",ครูประเมินนักเรียน!AZ42)</f>
        <v/>
      </c>
      <c r="AZ42" s="171" t="str">
        <f>IF(ครูประเมินนักเรียน!BA42="","",ครูประเมินนักเรียน!BA42)</f>
        <v/>
      </c>
      <c r="BA42" s="172" t="str">
        <f t="shared" si="0"/>
        <v/>
      </c>
      <c r="BB42" s="173" t="str">
        <f t="shared" si="1"/>
        <v/>
      </c>
      <c r="BC42" s="179" t="str">
        <f t="shared" si="2"/>
        <v/>
      </c>
      <c r="BD42" s="174" t="str">
        <f t="shared" si="3"/>
        <v/>
      </c>
      <c r="BE42" s="176"/>
      <c r="BF42" s="176"/>
      <c r="BG42" s="176"/>
      <c r="BH42" s="176"/>
      <c r="BI42" s="176"/>
      <c r="BJ42" s="176"/>
      <c r="BK42" s="176"/>
    </row>
    <row r="43" spans="1:63" s="3" customFormat="1" ht="15.75" customHeight="1">
      <c r="A43" s="2">
        <v>34</v>
      </c>
      <c r="B43" s="38" t="str">
        <f>IF(นักเรียน!C39="","",นักเรียน!C39)</f>
        <v/>
      </c>
      <c r="C43" s="39" t="str">
        <f>IF(นักเรียน!D39="","",นักเรียน!D39)</f>
        <v/>
      </c>
      <c r="D43" s="170" t="str">
        <f>IF(ครูประเมินนักเรียน!E43="","",ครูประเมินนักเรียน!E43)</f>
        <v/>
      </c>
      <c r="E43" s="171" t="str">
        <f>IF(ครูประเมินนักเรียน!F43="","",ครูประเมินนักเรียน!F43)</f>
        <v/>
      </c>
      <c r="F43" s="171" t="str">
        <f>IF(ครูประเมินนักเรียน!G43="","",ครูประเมินนักเรียน!G43)</f>
        <v/>
      </c>
      <c r="G43" s="171" t="str">
        <f>IF(ครูประเมินนักเรียน!H43="","",ครูประเมินนักเรียน!H43)</f>
        <v/>
      </c>
      <c r="H43" s="171" t="str">
        <f>IF(ครูประเมินนักเรียน!I43="","",ครูประเมินนักเรียน!I43)</f>
        <v/>
      </c>
      <c r="I43" s="171" t="str">
        <f>IF(ครูประเมินนักเรียน!J43="","",ครูประเมินนักเรียน!J43)</f>
        <v/>
      </c>
      <c r="J43" s="171" t="str">
        <f>IF(ครูประเมินนักเรียน!K43="","",ครูประเมินนักเรียน!K43)</f>
        <v/>
      </c>
      <c r="K43" s="171" t="str">
        <f>IF(ครูประเมินนักเรียน!L43="","",ครูประเมินนักเรียน!L43)</f>
        <v/>
      </c>
      <c r="L43" s="171" t="str">
        <f>IF(ครูประเมินนักเรียน!M43="","",ครูประเมินนักเรียน!M43)</f>
        <v/>
      </c>
      <c r="M43" s="171" t="str">
        <f>IF(ครูประเมินนักเรียน!N43="","",ครูประเมินนักเรียน!N43)</f>
        <v/>
      </c>
      <c r="N43" s="171" t="str">
        <f>IF(ครูประเมินนักเรียน!O43="","",ครูประเมินนักเรียน!O43)</f>
        <v/>
      </c>
      <c r="O43" s="171" t="str">
        <f>IF(ครูประเมินนักเรียน!P43="","",ครูประเมินนักเรียน!P43)</f>
        <v/>
      </c>
      <c r="P43" s="171" t="str">
        <f>IF(ครูประเมินนักเรียน!Q43="","",ครูประเมินนักเรียน!Q43)</f>
        <v/>
      </c>
      <c r="Q43" s="171" t="str">
        <f>IF(ครูประเมินนักเรียน!R43="","",ครูประเมินนักเรียน!R43)</f>
        <v/>
      </c>
      <c r="R43" s="171" t="str">
        <f>IF(ครูประเมินนักเรียน!S43="","",ครูประเมินนักเรียน!S43)</f>
        <v/>
      </c>
      <c r="S43" s="171" t="str">
        <f>IF(ครูประเมินนักเรียน!T43="","",ครูประเมินนักเรียน!T43)</f>
        <v/>
      </c>
      <c r="T43" s="171" t="str">
        <f>IF(ครูประเมินนักเรียน!U43="","",ครูประเมินนักเรียน!U43)</f>
        <v/>
      </c>
      <c r="U43" s="171" t="str">
        <f>IF(ครูประเมินนักเรียน!V43="","",ครูประเมินนักเรียน!V43)</f>
        <v/>
      </c>
      <c r="V43" s="171" t="str">
        <f>IF(ครูประเมินนักเรียน!W43="","",ครูประเมินนักเรียน!W43)</f>
        <v/>
      </c>
      <c r="W43" s="171" t="str">
        <f>IF(ครูประเมินนักเรียน!X43="","",ครูประเมินนักเรียน!X43)</f>
        <v/>
      </c>
      <c r="X43" s="171" t="str">
        <f>IF(ครูประเมินนักเรียน!Y43="","",ครูประเมินนักเรียน!Y43)</f>
        <v/>
      </c>
      <c r="Y43" s="171" t="str">
        <f>IF(ครูประเมินนักเรียน!Z43="","",ครูประเมินนักเรียน!Z43)</f>
        <v/>
      </c>
      <c r="Z43" s="171" t="str">
        <f>IF(ครูประเมินนักเรียน!AA43="","",ครูประเมินนักเรียน!AA43)</f>
        <v/>
      </c>
      <c r="AA43" s="171" t="str">
        <f>IF(ครูประเมินนักเรียน!AB43="","",ครูประเมินนักเรียน!AB43)</f>
        <v/>
      </c>
      <c r="AB43" s="171" t="str">
        <f>IF(ครูประเมินนักเรียน!AC43="","",ครูประเมินนักเรียน!AC43)</f>
        <v/>
      </c>
      <c r="AC43" s="171" t="str">
        <f>IF(ครูประเมินนักเรียน!AD43="","",ครูประเมินนักเรียน!AD43)</f>
        <v/>
      </c>
      <c r="AD43" s="171" t="str">
        <f>IF(ครูประเมินนักเรียน!AE43="","",ครูประเมินนักเรียน!AE43)</f>
        <v/>
      </c>
      <c r="AE43" s="171" t="str">
        <f>IF(ครูประเมินนักเรียน!AF43="","",ครูประเมินนักเรียน!AF43)</f>
        <v/>
      </c>
      <c r="AF43" s="171" t="str">
        <f>IF(ครูประเมินนักเรียน!AG43="","",ครูประเมินนักเรียน!AG43)</f>
        <v/>
      </c>
      <c r="AG43" s="171" t="str">
        <f>IF(ครูประเมินนักเรียน!AH43="","",ครูประเมินนักเรียน!AH43)</f>
        <v/>
      </c>
      <c r="AH43" s="171" t="str">
        <f>IF(ครูประเมินนักเรียน!AI43="","",ครูประเมินนักเรียน!AI43)</f>
        <v/>
      </c>
      <c r="AI43" s="171" t="str">
        <f>IF(ครูประเมินนักเรียน!AJ43="","",ครูประเมินนักเรียน!AJ43)</f>
        <v/>
      </c>
      <c r="AJ43" s="171" t="str">
        <f>IF(ครูประเมินนักเรียน!AK43="","",ครูประเมินนักเรียน!AK43)</f>
        <v/>
      </c>
      <c r="AK43" s="171" t="str">
        <f>IF(ครูประเมินนักเรียน!AL43="","",ครูประเมินนักเรียน!AL43)</f>
        <v/>
      </c>
      <c r="AL43" s="171" t="str">
        <f>IF(ครูประเมินนักเรียน!AM43="","",ครูประเมินนักเรียน!AM43)</f>
        <v/>
      </c>
      <c r="AM43" s="171" t="str">
        <f>IF(ครูประเมินนักเรียน!AN43="","",ครูประเมินนักเรียน!AN43)</f>
        <v/>
      </c>
      <c r="AN43" s="171" t="str">
        <f>IF(ครูประเมินนักเรียน!AO43="","",ครูประเมินนักเรียน!AO43)</f>
        <v/>
      </c>
      <c r="AO43" s="171" t="str">
        <f>IF(ครูประเมินนักเรียน!AP43="","",ครูประเมินนักเรียน!AP43)</f>
        <v/>
      </c>
      <c r="AP43" s="171" t="str">
        <f>IF(ครูประเมินนักเรียน!AQ43="","",ครูประเมินนักเรียน!AQ43)</f>
        <v/>
      </c>
      <c r="AQ43" s="171" t="str">
        <f>IF(ครูประเมินนักเรียน!AR43="","",ครูประเมินนักเรียน!AR43)</f>
        <v/>
      </c>
      <c r="AR43" s="171" t="str">
        <f>IF(ครูประเมินนักเรียน!AS43="","",ครูประเมินนักเรียน!AS43)</f>
        <v/>
      </c>
      <c r="AS43" s="171" t="str">
        <f>IF(ครูประเมินนักเรียน!AT43="","",ครูประเมินนักเรียน!AT43)</f>
        <v/>
      </c>
      <c r="AT43" s="171" t="str">
        <f>IF(ครูประเมินนักเรียน!AU43="","",ครูประเมินนักเรียน!AU43)</f>
        <v/>
      </c>
      <c r="AU43" s="171" t="str">
        <f>IF(ครูประเมินนักเรียน!AV43="","",ครูประเมินนักเรียน!AV43)</f>
        <v/>
      </c>
      <c r="AV43" s="171" t="str">
        <f>IF(ครูประเมินนักเรียน!AW43="","",ครูประเมินนักเรียน!AW43)</f>
        <v/>
      </c>
      <c r="AW43" s="171" t="str">
        <f>IF(ครูประเมินนักเรียน!AX43="","",ครูประเมินนักเรียน!AX43)</f>
        <v/>
      </c>
      <c r="AX43" s="171" t="str">
        <f>IF(ครูประเมินนักเรียน!AY43="","",ครูประเมินนักเรียน!AY43)</f>
        <v/>
      </c>
      <c r="AY43" s="171" t="str">
        <f>IF(ครูประเมินนักเรียน!AZ43="","",ครูประเมินนักเรียน!AZ43)</f>
        <v/>
      </c>
      <c r="AZ43" s="171" t="str">
        <f>IF(ครูประเมินนักเรียน!BA43="","",ครูประเมินนักเรียน!BA43)</f>
        <v/>
      </c>
      <c r="BA43" s="172" t="str">
        <f t="shared" si="0"/>
        <v/>
      </c>
      <c r="BB43" s="173" t="str">
        <f t="shared" si="1"/>
        <v/>
      </c>
      <c r="BC43" s="179" t="str">
        <f t="shared" si="2"/>
        <v/>
      </c>
      <c r="BD43" s="174" t="str">
        <f t="shared" si="3"/>
        <v/>
      </c>
      <c r="BE43" s="176"/>
      <c r="BF43" s="176"/>
      <c r="BG43" s="176"/>
      <c r="BH43" s="176"/>
      <c r="BI43" s="176"/>
      <c r="BJ43" s="176"/>
      <c r="BK43" s="176"/>
    </row>
    <row r="44" spans="1:63" s="3" customFormat="1" ht="15.75" customHeight="1">
      <c r="A44" s="2">
        <v>35</v>
      </c>
      <c r="B44" s="38" t="str">
        <f>IF(นักเรียน!C40="","",นักเรียน!C40)</f>
        <v/>
      </c>
      <c r="C44" s="39" t="str">
        <f>IF(นักเรียน!D40="","",นักเรียน!D40)</f>
        <v/>
      </c>
      <c r="D44" s="170" t="str">
        <f>IF(ครูประเมินนักเรียน!E44="","",ครูประเมินนักเรียน!E44)</f>
        <v/>
      </c>
      <c r="E44" s="171" t="str">
        <f>IF(ครูประเมินนักเรียน!F44="","",ครูประเมินนักเรียน!F44)</f>
        <v/>
      </c>
      <c r="F44" s="171" t="str">
        <f>IF(ครูประเมินนักเรียน!G44="","",ครูประเมินนักเรียน!G44)</f>
        <v/>
      </c>
      <c r="G44" s="171" t="str">
        <f>IF(ครูประเมินนักเรียน!H44="","",ครูประเมินนักเรียน!H44)</f>
        <v/>
      </c>
      <c r="H44" s="171" t="str">
        <f>IF(ครูประเมินนักเรียน!I44="","",ครูประเมินนักเรียน!I44)</f>
        <v/>
      </c>
      <c r="I44" s="171" t="str">
        <f>IF(ครูประเมินนักเรียน!J44="","",ครูประเมินนักเรียน!J44)</f>
        <v/>
      </c>
      <c r="J44" s="171" t="str">
        <f>IF(ครูประเมินนักเรียน!K44="","",ครูประเมินนักเรียน!K44)</f>
        <v/>
      </c>
      <c r="K44" s="171" t="str">
        <f>IF(ครูประเมินนักเรียน!L44="","",ครูประเมินนักเรียน!L44)</f>
        <v/>
      </c>
      <c r="L44" s="171" t="str">
        <f>IF(ครูประเมินนักเรียน!M44="","",ครูประเมินนักเรียน!M44)</f>
        <v/>
      </c>
      <c r="M44" s="171" t="str">
        <f>IF(ครูประเมินนักเรียน!N44="","",ครูประเมินนักเรียน!N44)</f>
        <v/>
      </c>
      <c r="N44" s="171" t="str">
        <f>IF(ครูประเมินนักเรียน!O44="","",ครูประเมินนักเรียน!O44)</f>
        <v/>
      </c>
      <c r="O44" s="171" t="str">
        <f>IF(ครูประเมินนักเรียน!P44="","",ครูประเมินนักเรียน!P44)</f>
        <v/>
      </c>
      <c r="P44" s="171" t="str">
        <f>IF(ครูประเมินนักเรียน!Q44="","",ครูประเมินนักเรียน!Q44)</f>
        <v/>
      </c>
      <c r="Q44" s="171" t="str">
        <f>IF(ครูประเมินนักเรียน!R44="","",ครูประเมินนักเรียน!R44)</f>
        <v/>
      </c>
      <c r="R44" s="171" t="str">
        <f>IF(ครูประเมินนักเรียน!S44="","",ครูประเมินนักเรียน!S44)</f>
        <v/>
      </c>
      <c r="S44" s="171" t="str">
        <f>IF(ครูประเมินนักเรียน!T44="","",ครูประเมินนักเรียน!T44)</f>
        <v/>
      </c>
      <c r="T44" s="171" t="str">
        <f>IF(ครูประเมินนักเรียน!U44="","",ครูประเมินนักเรียน!U44)</f>
        <v/>
      </c>
      <c r="U44" s="171" t="str">
        <f>IF(ครูประเมินนักเรียน!V44="","",ครูประเมินนักเรียน!V44)</f>
        <v/>
      </c>
      <c r="V44" s="171" t="str">
        <f>IF(ครูประเมินนักเรียน!W44="","",ครูประเมินนักเรียน!W44)</f>
        <v/>
      </c>
      <c r="W44" s="171" t="str">
        <f>IF(ครูประเมินนักเรียน!X44="","",ครูประเมินนักเรียน!X44)</f>
        <v/>
      </c>
      <c r="X44" s="171" t="str">
        <f>IF(ครูประเมินนักเรียน!Y44="","",ครูประเมินนักเรียน!Y44)</f>
        <v/>
      </c>
      <c r="Y44" s="171" t="str">
        <f>IF(ครูประเมินนักเรียน!Z44="","",ครูประเมินนักเรียน!Z44)</f>
        <v/>
      </c>
      <c r="Z44" s="171" t="str">
        <f>IF(ครูประเมินนักเรียน!AA44="","",ครูประเมินนักเรียน!AA44)</f>
        <v/>
      </c>
      <c r="AA44" s="171" t="str">
        <f>IF(ครูประเมินนักเรียน!AB44="","",ครูประเมินนักเรียน!AB44)</f>
        <v/>
      </c>
      <c r="AB44" s="171" t="str">
        <f>IF(ครูประเมินนักเรียน!AC44="","",ครูประเมินนักเรียน!AC44)</f>
        <v/>
      </c>
      <c r="AC44" s="171" t="str">
        <f>IF(ครูประเมินนักเรียน!AD44="","",ครูประเมินนักเรียน!AD44)</f>
        <v/>
      </c>
      <c r="AD44" s="171" t="str">
        <f>IF(ครูประเมินนักเรียน!AE44="","",ครูประเมินนักเรียน!AE44)</f>
        <v/>
      </c>
      <c r="AE44" s="171" t="str">
        <f>IF(ครูประเมินนักเรียน!AF44="","",ครูประเมินนักเรียน!AF44)</f>
        <v/>
      </c>
      <c r="AF44" s="171" t="str">
        <f>IF(ครูประเมินนักเรียน!AG44="","",ครูประเมินนักเรียน!AG44)</f>
        <v/>
      </c>
      <c r="AG44" s="171" t="str">
        <f>IF(ครูประเมินนักเรียน!AH44="","",ครูประเมินนักเรียน!AH44)</f>
        <v/>
      </c>
      <c r="AH44" s="171" t="str">
        <f>IF(ครูประเมินนักเรียน!AI44="","",ครูประเมินนักเรียน!AI44)</f>
        <v/>
      </c>
      <c r="AI44" s="171" t="str">
        <f>IF(ครูประเมินนักเรียน!AJ44="","",ครูประเมินนักเรียน!AJ44)</f>
        <v/>
      </c>
      <c r="AJ44" s="171" t="str">
        <f>IF(ครูประเมินนักเรียน!AK44="","",ครูประเมินนักเรียน!AK44)</f>
        <v/>
      </c>
      <c r="AK44" s="171" t="str">
        <f>IF(ครูประเมินนักเรียน!AL44="","",ครูประเมินนักเรียน!AL44)</f>
        <v/>
      </c>
      <c r="AL44" s="171" t="str">
        <f>IF(ครูประเมินนักเรียน!AM44="","",ครูประเมินนักเรียน!AM44)</f>
        <v/>
      </c>
      <c r="AM44" s="171" t="str">
        <f>IF(ครูประเมินนักเรียน!AN44="","",ครูประเมินนักเรียน!AN44)</f>
        <v/>
      </c>
      <c r="AN44" s="171" t="str">
        <f>IF(ครูประเมินนักเรียน!AO44="","",ครูประเมินนักเรียน!AO44)</f>
        <v/>
      </c>
      <c r="AO44" s="171" t="str">
        <f>IF(ครูประเมินนักเรียน!AP44="","",ครูประเมินนักเรียน!AP44)</f>
        <v/>
      </c>
      <c r="AP44" s="171" t="str">
        <f>IF(ครูประเมินนักเรียน!AQ44="","",ครูประเมินนักเรียน!AQ44)</f>
        <v/>
      </c>
      <c r="AQ44" s="171" t="str">
        <f>IF(ครูประเมินนักเรียน!AR44="","",ครูประเมินนักเรียน!AR44)</f>
        <v/>
      </c>
      <c r="AR44" s="171" t="str">
        <f>IF(ครูประเมินนักเรียน!AS44="","",ครูประเมินนักเรียน!AS44)</f>
        <v/>
      </c>
      <c r="AS44" s="171" t="str">
        <f>IF(ครูประเมินนักเรียน!AT44="","",ครูประเมินนักเรียน!AT44)</f>
        <v/>
      </c>
      <c r="AT44" s="171" t="str">
        <f>IF(ครูประเมินนักเรียน!AU44="","",ครูประเมินนักเรียน!AU44)</f>
        <v/>
      </c>
      <c r="AU44" s="171" t="str">
        <f>IF(ครูประเมินนักเรียน!AV44="","",ครูประเมินนักเรียน!AV44)</f>
        <v/>
      </c>
      <c r="AV44" s="171" t="str">
        <f>IF(ครูประเมินนักเรียน!AW44="","",ครูประเมินนักเรียน!AW44)</f>
        <v/>
      </c>
      <c r="AW44" s="171" t="str">
        <f>IF(ครูประเมินนักเรียน!AX44="","",ครูประเมินนักเรียน!AX44)</f>
        <v/>
      </c>
      <c r="AX44" s="171" t="str">
        <f>IF(ครูประเมินนักเรียน!AY44="","",ครูประเมินนักเรียน!AY44)</f>
        <v/>
      </c>
      <c r="AY44" s="171" t="str">
        <f>IF(ครูประเมินนักเรียน!AZ44="","",ครูประเมินนักเรียน!AZ44)</f>
        <v/>
      </c>
      <c r="AZ44" s="171" t="str">
        <f>IF(ครูประเมินนักเรียน!BA44="","",ครูประเมินนักเรียน!BA44)</f>
        <v/>
      </c>
      <c r="BA44" s="172" t="str">
        <f t="shared" si="0"/>
        <v/>
      </c>
      <c r="BB44" s="173" t="str">
        <f t="shared" si="1"/>
        <v/>
      </c>
      <c r="BC44" s="179" t="str">
        <f t="shared" si="2"/>
        <v/>
      </c>
      <c r="BD44" s="174" t="str">
        <f t="shared" si="3"/>
        <v/>
      </c>
      <c r="BE44" s="176"/>
      <c r="BF44" s="176"/>
      <c r="BG44" s="176"/>
      <c r="BH44" s="176"/>
      <c r="BI44" s="176"/>
      <c r="BJ44" s="176"/>
      <c r="BK44" s="176"/>
    </row>
    <row r="45" spans="1:63" s="3" customFormat="1" ht="15.75" customHeight="1">
      <c r="A45" s="2">
        <v>36</v>
      </c>
      <c r="B45" s="38" t="str">
        <f>IF(นักเรียน!C41="","",นักเรียน!C41)</f>
        <v/>
      </c>
      <c r="C45" s="39" t="str">
        <f>IF(นักเรียน!D41="","",นักเรียน!D41)</f>
        <v/>
      </c>
      <c r="D45" s="170" t="str">
        <f>IF(ครูประเมินนักเรียน!E45="","",ครูประเมินนักเรียน!E45)</f>
        <v/>
      </c>
      <c r="E45" s="171" t="str">
        <f>IF(ครูประเมินนักเรียน!F45="","",ครูประเมินนักเรียน!F45)</f>
        <v/>
      </c>
      <c r="F45" s="171" t="str">
        <f>IF(ครูประเมินนักเรียน!G45="","",ครูประเมินนักเรียน!G45)</f>
        <v/>
      </c>
      <c r="G45" s="171" t="str">
        <f>IF(ครูประเมินนักเรียน!H45="","",ครูประเมินนักเรียน!H45)</f>
        <v/>
      </c>
      <c r="H45" s="171" t="str">
        <f>IF(ครูประเมินนักเรียน!I45="","",ครูประเมินนักเรียน!I45)</f>
        <v/>
      </c>
      <c r="I45" s="171" t="str">
        <f>IF(ครูประเมินนักเรียน!J45="","",ครูประเมินนักเรียน!J45)</f>
        <v/>
      </c>
      <c r="J45" s="171" t="str">
        <f>IF(ครูประเมินนักเรียน!K45="","",ครูประเมินนักเรียน!K45)</f>
        <v/>
      </c>
      <c r="K45" s="171" t="str">
        <f>IF(ครูประเมินนักเรียน!L45="","",ครูประเมินนักเรียน!L45)</f>
        <v/>
      </c>
      <c r="L45" s="171" t="str">
        <f>IF(ครูประเมินนักเรียน!M45="","",ครูประเมินนักเรียน!M45)</f>
        <v/>
      </c>
      <c r="M45" s="171" t="str">
        <f>IF(ครูประเมินนักเรียน!N45="","",ครูประเมินนักเรียน!N45)</f>
        <v/>
      </c>
      <c r="N45" s="171" t="str">
        <f>IF(ครูประเมินนักเรียน!O45="","",ครูประเมินนักเรียน!O45)</f>
        <v/>
      </c>
      <c r="O45" s="171" t="str">
        <f>IF(ครูประเมินนักเรียน!P45="","",ครูประเมินนักเรียน!P45)</f>
        <v/>
      </c>
      <c r="P45" s="171" t="str">
        <f>IF(ครูประเมินนักเรียน!Q45="","",ครูประเมินนักเรียน!Q45)</f>
        <v/>
      </c>
      <c r="Q45" s="171" t="str">
        <f>IF(ครูประเมินนักเรียน!R45="","",ครูประเมินนักเรียน!R45)</f>
        <v/>
      </c>
      <c r="R45" s="171" t="str">
        <f>IF(ครูประเมินนักเรียน!S45="","",ครูประเมินนักเรียน!S45)</f>
        <v/>
      </c>
      <c r="S45" s="171" t="str">
        <f>IF(ครูประเมินนักเรียน!T45="","",ครูประเมินนักเรียน!T45)</f>
        <v/>
      </c>
      <c r="T45" s="171" t="str">
        <f>IF(ครูประเมินนักเรียน!U45="","",ครูประเมินนักเรียน!U45)</f>
        <v/>
      </c>
      <c r="U45" s="171" t="str">
        <f>IF(ครูประเมินนักเรียน!V45="","",ครูประเมินนักเรียน!V45)</f>
        <v/>
      </c>
      <c r="V45" s="171" t="str">
        <f>IF(ครูประเมินนักเรียน!W45="","",ครูประเมินนักเรียน!W45)</f>
        <v/>
      </c>
      <c r="W45" s="171" t="str">
        <f>IF(ครูประเมินนักเรียน!X45="","",ครูประเมินนักเรียน!X45)</f>
        <v/>
      </c>
      <c r="X45" s="171" t="str">
        <f>IF(ครูประเมินนักเรียน!Y45="","",ครูประเมินนักเรียน!Y45)</f>
        <v/>
      </c>
      <c r="Y45" s="171" t="str">
        <f>IF(ครูประเมินนักเรียน!Z45="","",ครูประเมินนักเรียน!Z45)</f>
        <v/>
      </c>
      <c r="Z45" s="171" t="str">
        <f>IF(ครูประเมินนักเรียน!AA45="","",ครูประเมินนักเรียน!AA45)</f>
        <v/>
      </c>
      <c r="AA45" s="171" t="str">
        <f>IF(ครูประเมินนักเรียน!AB45="","",ครูประเมินนักเรียน!AB45)</f>
        <v/>
      </c>
      <c r="AB45" s="171" t="str">
        <f>IF(ครูประเมินนักเรียน!AC45="","",ครูประเมินนักเรียน!AC45)</f>
        <v/>
      </c>
      <c r="AC45" s="171" t="str">
        <f>IF(ครูประเมินนักเรียน!AD45="","",ครูประเมินนักเรียน!AD45)</f>
        <v/>
      </c>
      <c r="AD45" s="171" t="str">
        <f>IF(ครูประเมินนักเรียน!AE45="","",ครูประเมินนักเรียน!AE45)</f>
        <v/>
      </c>
      <c r="AE45" s="171" t="str">
        <f>IF(ครูประเมินนักเรียน!AF45="","",ครูประเมินนักเรียน!AF45)</f>
        <v/>
      </c>
      <c r="AF45" s="171" t="str">
        <f>IF(ครูประเมินนักเรียน!AG45="","",ครูประเมินนักเรียน!AG45)</f>
        <v/>
      </c>
      <c r="AG45" s="171" t="str">
        <f>IF(ครูประเมินนักเรียน!AH45="","",ครูประเมินนักเรียน!AH45)</f>
        <v/>
      </c>
      <c r="AH45" s="171" t="str">
        <f>IF(ครูประเมินนักเรียน!AI45="","",ครูประเมินนักเรียน!AI45)</f>
        <v/>
      </c>
      <c r="AI45" s="171" t="str">
        <f>IF(ครูประเมินนักเรียน!AJ45="","",ครูประเมินนักเรียน!AJ45)</f>
        <v/>
      </c>
      <c r="AJ45" s="171" t="str">
        <f>IF(ครูประเมินนักเรียน!AK45="","",ครูประเมินนักเรียน!AK45)</f>
        <v/>
      </c>
      <c r="AK45" s="171" t="str">
        <f>IF(ครูประเมินนักเรียน!AL45="","",ครูประเมินนักเรียน!AL45)</f>
        <v/>
      </c>
      <c r="AL45" s="171" t="str">
        <f>IF(ครูประเมินนักเรียน!AM45="","",ครูประเมินนักเรียน!AM45)</f>
        <v/>
      </c>
      <c r="AM45" s="171" t="str">
        <f>IF(ครูประเมินนักเรียน!AN45="","",ครูประเมินนักเรียน!AN45)</f>
        <v/>
      </c>
      <c r="AN45" s="171" t="str">
        <f>IF(ครูประเมินนักเรียน!AO45="","",ครูประเมินนักเรียน!AO45)</f>
        <v/>
      </c>
      <c r="AO45" s="171" t="str">
        <f>IF(ครูประเมินนักเรียน!AP45="","",ครูประเมินนักเรียน!AP45)</f>
        <v/>
      </c>
      <c r="AP45" s="171" t="str">
        <f>IF(ครูประเมินนักเรียน!AQ45="","",ครูประเมินนักเรียน!AQ45)</f>
        <v/>
      </c>
      <c r="AQ45" s="171" t="str">
        <f>IF(ครูประเมินนักเรียน!AR45="","",ครูประเมินนักเรียน!AR45)</f>
        <v/>
      </c>
      <c r="AR45" s="171" t="str">
        <f>IF(ครูประเมินนักเรียน!AS45="","",ครูประเมินนักเรียน!AS45)</f>
        <v/>
      </c>
      <c r="AS45" s="171" t="str">
        <f>IF(ครูประเมินนักเรียน!AT45="","",ครูประเมินนักเรียน!AT45)</f>
        <v/>
      </c>
      <c r="AT45" s="171" t="str">
        <f>IF(ครูประเมินนักเรียน!AU45="","",ครูประเมินนักเรียน!AU45)</f>
        <v/>
      </c>
      <c r="AU45" s="171" t="str">
        <f>IF(ครูประเมินนักเรียน!AV45="","",ครูประเมินนักเรียน!AV45)</f>
        <v/>
      </c>
      <c r="AV45" s="171" t="str">
        <f>IF(ครูประเมินนักเรียน!AW45="","",ครูประเมินนักเรียน!AW45)</f>
        <v/>
      </c>
      <c r="AW45" s="171" t="str">
        <f>IF(ครูประเมินนักเรียน!AX45="","",ครูประเมินนักเรียน!AX45)</f>
        <v/>
      </c>
      <c r="AX45" s="171" t="str">
        <f>IF(ครูประเมินนักเรียน!AY45="","",ครูประเมินนักเรียน!AY45)</f>
        <v/>
      </c>
      <c r="AY45" s="171" t="str">
        <f>IF(ครูประเมินนักเรียน!AZ45="","",ครูประเมินนักเรียน!AZ45)</f>
        <v/>
      </c>
      <c r="AZ45" s="171" t="str">
        <f>IF(ครูประเมินนักเรียน!BA45="","",ครูประเมินนักเรียน!BA45)</f>
        <v/>
      </c>
      <c r="BA45" s="172" t="str">
        <f t="shared" si="0"/>
        <v/>
      </c>
      <c r="BB45" s="173" t="str">
        <f t="shared" si="1"/>
        <v/>
      </c>
      <c r="BC45" s="179" t="str">
        <f t="shared" si="2"/>
        <v/>
      </c>
      <c r="BD45" s="174" t="str">
        <f t="shared" si="3"/>
        <v/>
      </c>
      <c r="BE45" s="176"/>
      <c r="BF45" s="176"/>
      <c r="BG45" s="176"/>
      <c r="BH45" s="176"/>
      <c r="BI45" s="176"/>
      <c r="BJ45" s="176"/>
      <c r="BK45" s="176"/>
    </row>
    <row r="46" spans="1:63" s="3" customFormat="1" ht="15.75" customHeight="1">
      <c r="A46" s="2">
        <v>37</v>
      </c>
      <c r="B46" s="38" t="str">
        <f>IF(นักเรียน!C42="","",นักเรียน!C42)</f>
        <v/>
      </c>
      <c r="C46" s="39" t="str">
        <f>IF(นักเรียน!D42="","",นักเรียน!D42)</f>
        <v/>
      </c>
      <c r="D46" s="170" t="str">
        <f>IF(ครูประเมินนักเรียน!E46="","",ครูประเมินนักเรียน!E46)</f>
        <v/>
      </c>
      <c r="E46" s="171" t="str">
        <f>IF(ครูประเมินนักเรียน!F46="","",ครูประเมินนักเรียน!F46)</f>
        <v/>
      </c>
      <c r="F46" s="171" t="str">
        <f>IF(ครูประเมินนักเรียน!G46="","",ครูประเมินนักเรียน!G46)</f>
        <v/>
      </c>
      <c r="G46" s="171" t="str">
        <f>IF(ครูประเมินนักเรียน!H46="","",ครูประเมินนักเรียน!H46)</f>
        <v/>
      </c>
      <c r="H46" s="171" t="str">
        <f>IF(ครูประเมินนักเรียน!I46="","",ครูประเมินนักเรียน!I46)</f>
        <v/>
      </c>
      <c r="I46" s="171" t="str">
        <f>IF(ครูประเมินนักเรียน!J46="","",ครูประเมินนักเรียน!J46)</f>
        <v/>
      </c>
      <c r="J46" s="171" t="str">
        <f>IF(ครูประเมินนักเรียน!K46="","",ครูประเมินนักเรียน!K46)</f>
        <v/>
      </c>
      <c r="K46" s="171" t="str">
        <f>IF(ครูประเมินนักเรียน!L46="","",ครูประเมินนักเรียน!L46)</f>
        <v/>
      </c>
      <c r="L46" s="171" t="str">
        <f>IF(ครูประเมินนักเรียน!M46="","",ครูประเมินนักเรียน!M46)</f>
        <v/>
      </c>
      <c r="M46" s="171" t="str">
        <f>IF(ครูประเมินนักเรียน!N46="","",ครูประเมินนักเรียน!N46)</f>
        <v/>
      </c>
      <c r="N46" s="171" t="str">
        <f>IF(ครูประเมินนักเรียน!O46="","",ครูประเมินนักเรียน!O46)</f>
        <v/>
      </c>
      <c r="O46" s="171" t="str">
        <f>IF(ครูประเมินนักเรียน!P46="","",ครูประเมินนักเรียน!P46)</f>
        <v/>
      </c>
      <c r="P46" s="171" t="str">
        <f>IF(ครูประเมินนักเรียน!Q46="","",ครูประเมินนักเรียน!Q46)</f>
        <v/>
      </c>
      <c r="Q46" s="171" t="str">
        <f>IF(ครูประเมินนักเรียน!R46="","",ครูประเมินนักเรียน!R46)</f>
        <v/>
      </c>
      <c r="R46" s="171" t="str">
        <f>IF(ครูประเมินนักเรียน!S46="","",ครูประเมินนักเรียน!S46)</f>
        <v/>
      </c>
      <c r="S46" s="171" t="str">
        <f>IF(ครูประเมินนักเรียน!T46="","",ครูประเมินนักเรียน!T46)</f>
        <v/>
      </c>
      <c r="T46" s="171" t="str">
        <f>IF(ครูประเมินนักเรียน!U46="","",ครูประเมินนักเรียน!U46)</f>
        <v/>
      </c>
      <c r="U46" s="171" t="str">
        <f>IF(ครูประเมินนักเรียน!V46="","",ครูประเมินนักเรียน!V46)</f>
        <v/>
      </c>
      <c r="V46" s="171" t="str">
        <f>IF(ครูประเมินนักเรียน!W46="","",ครูประเมินนักเรียน!W46)</f>
        <v/>
      </c>
      <c r="W46" s="171" t="str">
        <f>IF(ครูประเมินนักเรียน!X46="","",ครูประเมินนักเรียน!X46)</f>
        <v/>
      </c>
      <c r="X46" s="171" t="str">
        <f>IF(ครูประเมินนักเรียน!Y46="","",ครูประเมินนักเรียน!Y46)</f>
        <v/>
      </c>
      <c r="Y46" s="171" t="str">
        <f>IF(ครูประเมินนักเรียน!Z46="","",ครูประเมินนักเรียน!Z46)</f>
        <v/>
      </c>
      <c r="Z46" s="171" t="str">
        <f>IF(ครูประเมินนักเรียน!AA46="","",ครูประเมินนักเรียน!AA46)</f>
        <v/>
      </c>
      <c r="AA46" s="171" t="str">
        <f>IF(ครูประเมินนักเรียน!AB46="","",ครูประเมินนักเรียน!AB46)</f>
        <v/>
      </c>
      <c r="AB46" s="171" t="str">
        <f>IF(ครูประเมินนักเรียน!AC46="","",ครูประเมินนักเรียน!AC46)</f>
        <v/>
      </c>
      <c r="AC46" s="171" t="str">
        <f>IF(ครูประเมินนักเรียน!AD46="","",ครูประเมินนักเรียน!AD46)</f>
        <v/>
      </c>
      <c r="AD46" s="171" t="str">
        <f>IF(ครูประเมินนักเรียน!AE46="","",ครูประเมินนักเรียน!AE46)</f>
        <v/>
      </c>
      <c r="AE46" s="171" t="str">
        <f>IF(ครูประเมินนักเรียน!AF46="","",ครูประเมินนักเรียน!AF46)</f>
        <v/>
      </c>
      <c r="AF46" s="171" t="str">
        <f>IF(ครูประเมินนักเรียน!AG46="","",ครูประเมินนักเรียน!AG46)</f>
        <v/>
      </c>
      <c r="AG46" s="171" t="str">
        <f>IF(ครูประเมินนักเรียน!AH46="","",ครูประเมินนักเรียน!AH46)</f>
        <v/>
      </c>
      <c r="AH46" s="171" t="str">
        <f>IF(ครูประเมินนักเรียน!AI46="","",ครูประเมินนักเรียน!AI46)</f>
        <v/>
      </c>
      <c r="AI46" s="171" t="str">
        <f>IF(ครูประเมินนักเรียน!AJ46="","",ครูประเมินนักเรียน!AJ46)</f>
        <v/>
      </c>
      <c r="AJ46" s="171" t="str">
        <f>IF(ครูประเมินนักเรียน!AK46="","",ครูประเมินนักเรียน!AK46)</f>
        <v/>
      </c>
      <c r="AK46" s="171" t="str">
        <f>IF(ครูประเมินนักเรียน!AL46="","",ครูประเมินนักเรียน!AL46)</f>
        <v/>
      </c>
      <c r="AL46" s="171" t="str">
        <f>IF(ครูประเมินนักเรียน!AM46="","",ครูประเมินนักเรียน!AM46)</f>
        <v/>
      </c>
      <c r="AM46" s="171" t="str">
        <f>IF(ครูประเมินนักเรียน!AN46="","",ครูประเมินนักเรียน!AN46)</f>
        <v/>
      </c>
      <c r="AN46" s="171" t="str">
        <f>IF(ครูประเมินนักเรียน!AO46="","",ครูประเมินนักเรียน!AO46)</f>
        <v/>
      </c>
      <c r="AO46" s="171" t="str">
        <f>IF(ครูประเมินนักเรียน!AP46="","",ครูประเมินนักเรียน!AP46)</f>
        <v/>
      </c>
      <c r="AP46" s="171" t="str">
        <f>IF(ครูประเมินนักเรียน!AQ46="","",ครูประเมินนักเรียน!AQ46)</f>
        <v/>
      </c>
      <c r="AQ46" s="171" t="str">
        <f>IF(ครูประเมินนักเรียน!AR46="","",ครูประเมินนักเรียน!AR46)</f>
        <v/>
      </c>
      <c r="AR46" s="171" t="str">
        <f>IF(ครูประเมินนักเรียน!AS46="","",ครูประเมินนักเรียน!AS46)</f>
        <v/>
      </c>
      <c r="AS46" s="171" t="str">
        <f>IF(ครูประเมินนักเรียน!AT46="","",ครูประเมินนักเรียน!AT46)</f>
        <v/>
      </c>
      <c r="AT46" s="171" t="str">
        <f>IF(ครูประเมินนักเรียน!AU46="","",ครูประเมินนักเรียน!AU46)</f>
        <v/>
      </c>
      <c r="AU46" s="171" t="str">
        <f>IF(ครูประเมินนักเรียน!AV46="","",ครูประเมินนักเรียน!AV46)</f>
        <v/>
      </c>
      <c r="AV46" s="171" t="str">
        <f>IF(ครูประเมินนักเรียน!AW46="","",ครูประเมินนักเรียน!AW46)</f>
        <v/>
      </c>
      <c r="AW46" s="171" t="str">
        <f>IF(ครูประเมินนักเรียน!AX46="","",ครูประเมินนักเรียน!AX46)</f>
        <v/>
      </c>
      <c r="AX46" s="171" t="str">
        <f>IF(ครูประเมินนักเรียน!AY46="","",ครูประเมินนักเรียน!AY46)</f>
        <v/>
      </c>
      <c r="AY46" s="171" t="str">
        <f>IF(ครูประเมินนักเรียน!AZ46="","",ครูประเมินนักเรียน!AZ46)</f>
        <v/>
      </c>
      <c r="AZ46" s="171" t="str">
        <f>IF(ครูประเมินนักเรียน!BA46="","",ครูประเมินนักเรียน!BA46)</f>
        <v/>
      </c>
      <c r="BA46" s="172" t="str">
        <f t="shared" si="0"/>
        <v/>
      </c>
      <c r="BB46" s="173" t="str">
        <f t="shared" si="1"/>
        <v/>
      </c>
      <c r="BC46" s="179" t="str">
        <f t="shared" si="2"/>
        <v/>
      </c>
      <c r="BD46" s="174" t="str">
        <f t="shared" si="3"/>
        <v/>
      </c>
      <c r="BE46" s="176"/>
      <c r="BF46" s="176"/>
      <c r="BG46" s="176"/>
      <c r="BH46" s="176"/>
      <c r="BI46" s="176"/>
      <c r="BJ46" s="176"/>
      <c r="BK46" s="176"/>
    </row>
    <row r="47" spans="1:63" s="4" customFormat="1" ht="15.75" customHeight="1">
      <c r="A47" s="2">
        <v>38</v>
      </c>
      <c r="B47" s="38" t="str">
        <f>IF(นักเรียน!C43="","",นักเรียน!C43)</f>
        <v/>
      </c>
      <c r="C47" s="39" t="str">
        <f>IF(นักเรียน!D43="","",นักเรียน!D43)</f>
        <v/>
      </c>
      <c r="D47" s="170" t="str">
        <f>IF(ครูประเมินนักเรียน!E47="","",ครูประเมินนักเรียน!E47)</f>
        <v/>
      </c>
      <c r="E47" s="171" t="str">
        <f>IF(ครูประเมินนักเรียน!F47="","",ครูประเมินนักเรียน!F47)</f>
        <v/>
      </c>
      <c r="F47" s="171" t="str">
        <f>IF(ครูประเมินนักเรียน!G47="","",ครูประเมินนักเรียน!G47)</f>
        <v/>
      </c>
      <c r="G47" s="171" t="str">
        <f>IF(ครูประเมินนักเรียน!H47="","",ครูประเมินนักเรียน!H47)</f>
        <v/>
      </c>
      <c r="H47" s="171" t="str">
        <f>IF(ครูประเมินนักเรียน!I47="","",ครูประเมินนักเรียน!I47)</f>
        <v/>
      </c>
      <c r="I47" s="171" t="str">
        <f>IF(ครูประเมินนักเรียน!J47="","",ครูประเมินนักเรียน!J47)</f>
        <v/>
      </c>
      <c r="J47" s="171" t="str">
        <f>IF(ครูประเมินนักเรียน!K47="","",ครูประเมินนักเรียน!K47)</f>
        <v/>
      </c>
      <c r="K47" s="171" t="str">
        <f>IF(ครูประเมินนักเรียน!L47="","",ครูประเมินนักเรียน!L47)</f>
        <v/>
      </c>
      <c r="L47" s="171" t="str">
        <f>IF(ครูประเมินนักเรียน!M47="","",ครูประเมินนักเรียน!M47)</f>
        <v/>
      </c>
      <c r="M47" s="171" t="str">
        <f>IF(ครูประเมินนักเรียน!N47="","",ครูประเมินนักเรียน!N47)</f>
        <v/>
      </c>
      <c r="N47" s="171" t="str">
        <f>IF(ครูประเมินนักเรียน!O47="","",ครูประเมินนักเรียน!O47)</f>
        <v/>
      </c>
      <c r="O47" s="171" t="str">
        <f>IF(ครูประเมินนักเรียน!P47="","",ครูประเมินนักเรียน!P47)</f>
        <v/>
      </c>
      <c r="P47" s="171" t="str">
        <f>IF(ครูประเมินนักเรียน!Q47="","",ครูประเมินนักเรียน!Q47)</f>
        <v/>
      </c>
      <c r="Q47" s="171" t="str">
        <f>IF(ครูประเมินนักเรียน!R47="","",ครูประเมินนักเรียน!R47)</f>
        <v/>
      </c>
      <c r="R47" s="171" t="str">
        <f>IF(ครูประเมินนักเรียน!S47="","",ครูประเมินนักเรียน!S47)</f>
        <v/>
      </c>
      <c r="S47" s="171" t="str">
        <f>IF(ครูประเมินนักเรียน!T47="","",ครูประเมินนักเรียน!T47)</f>
        <v/>
      </c>
      <c r="T47" s="171" t="str">
        <f>IF(ครูประเมินนักเรียน!U47="","",ครูประเมินนักเรียน!U47)</f>
        <v/>
      </c>
      <c r="U47" s="171" t="str">
        <f>IF(ครูประเมินนักเรียน!V47="","",ครูประเมินนักเรียน!V47)</f>
        <v/>
      </c>
      <c r="V47" s="171" t="str">
        <f>IF(ครูประเมินนักเรียน!W47="","",ครูประเมินนักเรียน!W47)</f>
        <v/>
      </c>
      <c r="W47" s="171" t="str">
        <f>IF(ครูประเมินนักเรียน!X47="","",ครูประเมินนักเรียน!X47)</f>
        <v/>
      </c>
      <c r="X47" s="171" t="str">
        <f>IF(ครูประเมินนักเรียน!Y47="","",ครูประเมินนักเรียน!Y47)</f>
        <v/>
      </c>
      <c r="Y47" s="171" t="str">
        <f>IF(ครูประเมินนักเรียน!Z47="","",ครูประเมินนักเรียน!Z47)</f>
        <v/>
      </c>
      <c r="Z47" s="171" t="str">
        <f>IF(ครูประเมินนักเรียน!AA47="","",ครูประเมินนักเรียน!AA47)</f>
        <v/>
      </c>
      <c r="AA47" s="171" t="str">
        <f>IF(ครูประเมินนักเรียน!AB47="","",ครูประเมินนักเรียน!AB47)</f>
        <v/>
      </c>
      <c r="AB47" s="171" t="str">
        <f>IF(ครูประเมินนักเรียน!AC47="","",ครูประเมินนักเรียน!AC47)</f>
        <v/>
      </c>
      <c r="AC47" s="171" t="str">
        <f>IF(ครูประเมินนักเรียน!AD47="","",ครูประเมินนักเรียน!AD47)</f>
        <v/>
      </c>
      <c r="AD47" s="171" t="str">
        <f>IF(ครูประเมินนักเรียน!AE47="","",ครูประเมินนักเรียน!AE47)</f>
        <v/>
      </c>
      <c r="AE47" s="171" t="str">
        <f>IF(ครูประเมินนักเรียน!AF47="","",ครูประเมินนักเรียน!AF47)</f>
        <v/>
      </c>
      <c r="AF47" s="171" t="str">
        <f>IF(ครูประเมินนักเรียน!AG47="","",ครูประเมินนักเรียน!AG47)</f>
        <v/>
      </c>
      <c r="AG47" s="171" t="str">
        <f>IF(ครูประเมินนักเรียน!AH47="","",ครูประเมินนักเรียน!AH47)</f>
        <v/>
      </c>
      <c r="AH47" s="171" t="str">
        <f>IF(ครูประเมินนักเรียน!AI47="","",ครูประเมินนักเรียน!AI47)</f>
        <v/>
      </c>
      <c r="AI47" s="171" t="str">
        <f>IF(ครูประเมินนักเรียน!AJ47="","",ครูประเมินนักเรียน!AJ47)</f>
        <v/>
      </c>
      <c r="AJ47" s="171" t="str">
        <f>IF(ครูประเมินนักเรียน!AK47="","",ครูประเมินนักเรียน!AK47)</f>
        <v/>
      </c>
      <c r="AK47" s="171" t="str">
        <f>IF(ครูประเมินนักเรียน!AL47="","",ครูประเมินนักเรียน!AL47)</f>
        <v/>
      </c>
      <c r="AL47" s="171" t="str">
        <f>IF(ครูประเมินนักเรียน!AM47="","",ครูประเมินนักเรียน!AM47)</f>
        <v/>
      </c>
      <c r="AM47" s="171" t="str">
        <f>IF(ครูประเมินนักเรียน!AN47="","",ครูประเมินนักเรียน!AN47)</f>
        <v/>
      </c>
      <c r="AN47" s="171" t="str">
        <f>IF(ครูประเมินนักเรียน!AO47="","",ครูประเมินนักเรียน!AO47)</f>
        <v/>
      </c>
      <c r="AO47" s="171" t="str">
        <f>IF(ครูประเมินนักเรียน!AP47="","",ครูประเมินนักเรียน!AP47)</f>
        <v/>
      </c>
      <c r="AP47" s="171" t="str">
        <f>IF(ครูประเมินนักเรียน!AQ47="","",ครูประเมินนักเรียน!AQ47)</f>
        <v/>
      </c>
      <c r="AQ47" s="171" t="str">
        <f>IF(ครูประเมินนักเรียน!AR47="","",ครูประเมินนักเรียน!AR47)</f>
        <v/>
      </c>
      <c r="AR47" s="171" t="str">
        <f>IF(ครูประเมินนักเรียน!AS47="","",ครูประเมินนักเรียน!AS47)</f>
        <v/>
      </c>
      <c r="AS47" s="171" t="str">
        <f>IF(ครูประเมินนักเรียน!AT47="","",ครูประเมินนักเรียน!AT47)</f>
        <v/>
      </c>
      <c r="AT47" s="171" t="str">
        <f>IF(ครูประเมินนักเรียน!AU47="","",ครูประเมินนักเรียน!AU47)</f>
        <v/>
      </c>
      <c r="AU47" s="171" t="str">
        <f>IF(ครูประเมินนักเรียน!AV47="","",ครูประเมินนักเรียน!AV47)</f>
        <v/>
      </c>
      <c r="AV47" s="171" t="str">
        <f>IF(ครูประเมินนักเรียน!AW47="","",ครูประเมินนักเรียน!AW47)</f>
        <v/>
      </c>
      <c r="AW47" s="171" t="str">
        <f>IF(ครูประเมินนักเรียน!AX47="","",ครูประเมินนักเรียน!AX47)</f>
        <v/>
      </c>
      <c r="AX47" s="171" t="str">
        <f>IF(ครูประเมินนักเรียน!AY47="","",ครูประเมินนักเรียน!AY47)</f>
        <v/>
      </c>
      <c r="AY47" s="171" t="str">
        <f>IF(ครูประเมินนักเรียน!AZ47="","",ครูประเมินนักเรียน!AZ47)</f>
        <v/>
      </c>
      <c r="AZ47" s="171" t="str">
        <f>IF(ครูประเมินนักเรียน!BA47="","",ครูประเมินนักเรียน!BA47)</f>
        <v/>
      </c>
      <c r="BA47" s="172" t="str">
        <f t="shared" si="0"/>
        <v/>
      </c>
      <c r="BB47" s="173" t="str">
        <f t="shared" si="1"/>
        <v/>
      </c>
      <c r="BC47" s="179" t="str">
        <f t="shared" si="2"/>
        <v/>
      </c>
      <c r="BD47" s="174" t="str">
        <f t="shared" si="3"/>
        <v/>
      </c>
      <c r="BE47" s="177"/>
      <c r="BF47" s="177"/>
      <c r="BG47" s="177"/>
      <c r="BH47" s="177"/>
      <c r="BI47" s="177"/>
      <c r="BJ47" s="177"/>
      <c r="BK47" s="177"/>
    </row>
    <row r="48" spans="1:63" s="4" customFormat="1" ht="15.75" customHeight="1">
      <c r="A48" s="2">
        <v>39</v>
      </c>
      <c r="B48" s="38" t="str">
        <f>IF(นักเรียน!C44="","",นักเรียน!C44)</f>
        <v/>
      </c>
      <c r="C48" s="39" t="str">
        <f>IF(นักเรียน!D44="","",นักเรียน!D44)</f>
        <v/>
      </c>
      <c r="D48" s="170" t="str">
        <f>IF(ครูประเมินนักเรียน!E48="","",ครูประเมินนักเรียน!E48)</f>
        <v/>
      </c>
      <c r="E48" s="171" t="str">
        <f>IF(ครูประเมินนักเรียน!F48="","",ครูประเมินนักเรียน!F48)</f>
        <v/>
      </c>
      <c r="F48" s="171" t="str">
        <f>IF(ครูประเมินนักเรียน!G48="","",ครูประเมินนักเรียน!G48)</f>
        <v/>
      </c>
      <c r="G48" s="171" t="str">
        <f>IF(ครูประเมินนักเรียน!H48="","",ครูประเมินนักเรียน!H48)</f>
        <v/>
      </c>
      <c r="H48" s="171" t="str">
        <f>IF(ครูประเมินนักเรียน!I48="","",ครูประเมินนักเรียน!I48)</f>
        <v/>
      </c>
      <c r="I48" s="171" t="str">
        <f>IF(ครูประเมินนักเรียน!J48="","",ครูประเมินนักเรียน!J48)</f>
        <v/>
      </c>
      <c r="J48" s="171" t="str">
        <f>IF(ครูประเมินนักเรียน!K48="","",ครูประเมินนักเรียน!K48)</f>
        <v/>
      </c>
      <c r="K48" s="171" t="str">
        <f>IF(ครูประเมินนักเรียน!L48="","",ครูประเมินนักเรียน!L48)</f>
        <v/>
      </c>
      <c r="L48" s="171" t="str">
        <f>IF(ครูประเมินนักเรียน!M48="","",ครูประเมินนักเรียน!M48)</f>
        <v/>
      </c>
      <c r="M48" s="171" t="str">
        <f>IF(ครูประเมินนักเรียน!N48="","",ครูประเมินนักเรียน!N48)</f>
        <v/>
      </c>
      <c r="N48" s="171" t="str">
        <f>IF(ครูประเมินนักเรียน!O48="","",ครูประเมินนักเรียน!O48)</f>
        <v/>
      </c>
      <c r="O48" s="171" t="str">
        <f>IF(ครูประเมินนักเรียน!P48="","",ครูประเมินนักเรียน!P48)</f>
        <v/>
      </c>
      <c r="P48" s="171" t="str">
        <f>IF(ครูประเมินนักเรียน!Q48="","",ครูประเมินนักเรียน!Q48)</f>
        <v/>
      </c>
      <c r="Q48" s="171" t="str">
        <f>IF(ครูประเมินนักเรียน!R48="","",ครูประเมินนักเรียน!R48)</f>
        <v/>
      </c>
      <c r="R48" s="171" t="str">
        <f>IF(ครูประเมินนักเรียน!S48="","",ครูประเมินนักเรียน!S48)</f>
        <v/>
      </c>
      <c r="S48" s="171" t="str">
        <f>IF(ครูประเมินนักเรียน!T48="","",ครูประเมินนักเรียน!T48)</f>
        <v/>
      </c>
      <c r="T48" s="171" t="str">
        <f>IF(ครูประเมินนักเรียน!U48="","",ครูประเมินนักเรียน!U48)</f>
        <v/>
      </c>
      <c r="U48" s="171" t="str">
        <f>IF(ครูประเมินนักเรียน!V48="","",ครูประเมินนักเรียน!V48)</f>
        <v/>
      </c>
      <c r="V48" s="171" t="str">
        <f>IF(ครูประเมินนักเรียน!W48="","",ครูประเมินนักเรียน!W48)</f>
        <v/>
      </c>
      <c r="W48" s="171" t="str">
        <f>IF(ครูประเมินนักเรียน!X48="","",ครูประเมินนักเรียน!X48)</f>
        <v/>
      </c>
      <c r="X48" s="171" t="str">
        <f>IF(ครูประเมินนักเรียน!Y48="","",ครูประเมินนักเรียน!Y48)</f>
        <v/>
      </c>
      <c r="Y48" s="171" t="str">
        <f>IF(ครูประเมินนักเรียน!Z48="","",ครูประเมินนักเรียน!Z48)</f>
        <v/>
      </c>
      <c r="Z48" s="171" t="str">
        <f>IF(ครูประเมินนักเรียน!AA48="","",ครูประเมินนักเรียน!AA48)</f>
        <v/>
      </c>
      <c r="AA48" s="171" t="str">
        <f>IF(ครูประเมินนักเรียน!AB48="","",ครูประเมินนักเรียน!AB48)</f>
        <v/>
      </c>
      <c r="AB48" s="171" t="str">
        <f>IF(ครูประเมินนักเรียน!AC48="","",ครูประเมินนักเรียน!AC48)</f>
        <v/>
      </c>
      <c r="AC48" s="171" t="str">
        <f>IF(ครูประเมินนักเรียน!AD48="","",ครูประเมินนักเรียน!AD48)</f>
        <v/>
      </c>
      <c r="AD48" s="171" t="str">
        <f>IF(ครูประเมินนักเรียน!AE48="","",ครูประเมินนักเรียน!AE48)</f>
        <v/>
      </c>
      <c r="AE48" s="171" t="str">
        <f>IF(ครูประเมินนักเรียน!AF48="","",ครูประเมินนักเรียน!AF48)</f>
        <v/>
      </c>
      <c r="AF48" s="171" t="str">
        <f>IF(ครูประเมินนักเรียน!AG48="","",ครูประเมินนักเรียน!AG48)</f>
        <v/>
      </c>
      <c r="AG48" s="171" t="str">
        <f>IF(ครูประเมินนักเรียน!AH48="","",ครูประเมินนักเรียน!AH48)</f>
        <v/>
      </c>
      <c r="AH48" s="171" t="str">
        <f>IF(ครูประเมินนักเรียน!AI48="","",ครูประเมินนักเรียน!AI48)</f>
        <v/>
      </c>
      <c r="AI48" s="171" t="str">
        <f>IF(ครูประเมินนักเรียน!AJ48="","",ครูประเมินนักเรียน!AJ48)</f>
        <v/>
      </c>
      <c r="AJ48" s="171" t="str">
        <f>IF(ครูประเมินนักเรียน!AK48="","",ครูประเมินนักเรียน!AK48)</f>
        <v/>
      </c>
      <c r="AK48" s="171" t="str">
        <f>IF(ครูประเมินนักเรียน!AL48="","",ครูประเมินนักเรียน!AL48)</f>
        <v/>
      </c>
      <c r="AL48" s="171" t="str">
        <f>IF(ครูประเมินนักเรียน!AM48="","",ครูประเมินนักเรียน!AM48)</f>
        <v/>
      </c>
      <c r="AM48" s="171" t="str">
        <f>IF(ครูประเมินนักเรียน!AN48="","",ครูประเมินนักเรียน!AN48)</f>
        <v/>
      </c>
      <c r="AN48" s="171" t="str">
        <f>IF(ครูประเมินนักเรียน!AO48="","",ครูประเมินนักเรียน!AO48)</f>
        <v/>
      </c>
      <c r="AO48" s="171" t="str">
        <f>IF(ครูประเมินนักเรียน!AP48="","",ครูประเมินนักเรียน!AP48)</f>
        <v/>
      </c>
      <c r="AP48" s="171" t="str">
        <f>IF(ครูประเมินนักเรียน!AQ48="","",ครูประเมินนักเรียน!AQ48)</f>
        <v/>
      </c>
      <c r="AQ48" s="171" t="str">
        <f>IF(ครูประเมินนักเรียน!AR48="","",ครูประเมินนักเรียน!AR48)</f>
        <v/>
      </c>
      <c r="AR48" s="171" t="str">
        <f>IF(ครูประเมินนักเรียน!AS48="","",ครูประเมินนักเรียน!AS48)</f>
        <v/>
      </c>
      <c r="AS48" s="171" t="str">
        <f>IF(ครูประเมินนักเรียน!AT48="","",ครูประเมินนักเรียน!AT48)</f>
        <v/>
      </c>
      <c r="AT48" s="171" t="str">
        <f>IF(ครูประเมินนักเรียน!AU48="","",ครูประเมินนักเรียน!AU48)</f>
        <v/>
      </c>
      <c r="AU48" s="171" t="str">
        <f>IF(ครูประเมินนักเรียน!AV48="","",ครูประเมินนักเรียน!AV48)</f>
        <v/>
      </c>
      <c r="AV48" s="171" t="str">
        <f>IF(ครูประเมินนักเรียน!AW48="","",ครูประเมินนักเรียน!AW48)</f>
        <v/>
      </c>
      <c r="AW48" s="171" t="str">
        <f>IF(ครูประเมินนักเรียน!AX48="","",ครูประเมินนักเรียน!AX48)</f>
        <v/>
      </c>
      <c r="AX48" s="171" t="str">
        <f>IF(ครูประเมินนักเรียน!AY48="","",ครูประเมินนักเรียน!AY48)</f>
        <v/>
      </c>
      <c r="AY48" s="171" t="str">
        <f>IF(ครูประเมินนักเรียน!AZ48="","",ครูประเมินนักเรียน!AZ48)</f>
        <v/>
      </c>
      <c r="AZ48" s="171" t="str">
        <f>IF(ครูประเมินนักเรียน!BA48="","",ครูประเมินนักเรียน!BA48)</f>
        <v/>
      </c>
      <c r="BA48" s="172" t="str">
        <f t="shared" si="0"/>
        <v/>
      </c>
      <c r="BB48" s="173" t="str">
        <f t="shared" si="1"/>
        <v/>
      </c>
      <c r="BC48" s="179" t="str">
        <f t="shared" si="2"/>
        <v/>
      </c>
      <c r="BD48" s="174" t="str">
        <f t="shared" si="3"/>
        <v/>
      </c>
      <c r="BE48" s="177"/>
      <c r="BF48" s="177"/>
      <c r="BG48" s="177"/>
      <c r="BH48" s="177"/>
      <c r="BI48" s="177"/>
      <c r="BJ48" s="177"/>
      <c r="BK48" s="177"/>
    </row>
    <row r="49" spans="1:63" s="4" customFormat="1" ht="15.75" customHeight="1">
      <c r="A49" s="2">
        <v>40</v>
      </c>
      <c r="B49" s="38" t="str">
        <f>IF(นักเรียน!C45="","",นักเรียน!C45)</f>
        <v/>
      </c>
      <c r="C49" s="39" t="str">
        <f>IF(นักเรียน!D45="","",นักเรียน!D45)</f>
        <v/>
      </c>
      <c r="D49" s="170" t="str">
        <f>IF(ครูประเมินนักเรียน!E49="","",ครูประเมินนักเรียน!E49)</f>
        <v/>
      </c>
      <c r="E49" s="171" t="str">
        <f>IF(ครูประเมินนักเรียน!F49="","",ครูประเมินนักเรียน!F49)</f>
        <v/>
      </c>
      <c r="F49" s="171" t="str">
        <f>IF(ครูประเมินนักเรียน!G49="","",ครูประเมินนักเรียน!G49)</f>
        <v/>
      </c>
      <c r="G49" s="171" t="str">
        <f>IF(ครูประเมินนักเรียน!H49="","",ครูประเมินนักเรียน!H49)</f>
        <v/>
      </c>
      <c r="H49" s="171" t="str">
        <f>IF(ครูประเมินนักเรียน!I49="","",ครูประเมินนักเรียน!I49)</f>
        <v/>
      </c>
      <c r="I49" s="171" t="str">
        <f>IF(ครูประเมินนักเรียน!J49="","",ครูประเมินนักเรียน!J49)</f>
        <v/>
      </c>
      <c r="J49" s="171" t="str">
        <f>IF(ครูประเมินนักเรียน!K49="","",ครูประเมินนักเรียน!K49)</f>
        <v/>
      </c>
      <c r="K49" s="171" t="str">
        <f>IF(ครูประเมินนักเรียน!L49="","",ครูประเมินนักเรียน!L49)</f>
        <v/>
      </c>
      <c r="L49" s="171" t="str">
        <f>IF(ครูประเมินนักเรียน!M49="","",ครูประเมินนักเรียน!M49)</f>
        <v/>
      </c>
      <c r="M49" s="171" t="str">
        <f>IF(ครูประเมินนักเรียน!N49="","",ครูประเมินนักเรียน!N49)</f>
        <v/>
      </c>
      <c r="N49" s="171" t="str">
        <f>IF(ครูประเมินนักเรียน!O49="","",ครูประเมินนักเรียน!O49)</f>
        <v/>
      </c>
      <c r="O49" s="171" t="str">
        <f>IF(ครูประเมินนักเรียน!P49="","",ครูประเมินนักเรียน!P49)</f>
        <v/>
      </c>
      <c r="P49" s="171" t="str">
        <f>IF(ครูประเมินนักเรียน!Q49="","",ครูประเมินนักเรียน!Q49)</f>
        <v/>
      </c>
      <c r="Q49" s="171" t="str">
        <f>IF(ครูประเมินนักเรียน!R49="","",ครูประเมินนักเรียน!R49)</f>
        <v/>
      </c>
      <c r="R49" s="171" t="str">
        <f>IF(ครูประเมินนักเรียน!S49="","",ครูประเมินนักเรียน!S49)</f>
        <v/>
      </c>
      <c r="S49" s="171" t="str">
        <f>IF(ครูประเมินนักเรียน!T49="","",ครูประเมินนักเรียน!T49)</f>
        <v/>
      </c>
      <c r="T49" s="171" t="str">
        <f>IF(ครูประเมินนักเรียน!U49="","",ครูประเมินนักเรียน!U49)</f>
        <v/>
      </c>
      <c r="U49" s="171" t="str">
        <f>IF(ครูประเมินนักเรียน!V49="","",ครูประเมินนักเรียน!V49)</f>
        <v/>
      </c>
      <c r="V49" s="171" t="str">
        <f>IF(ครูประเมินนักเรียน!W49="","",ครูประเมินนักเรียน!W49)</f>
        <v/>
      </c>
      <c r="W49" s="171" t="str">
        <f>IF(ครูประเมินนักเรียน!X49="","",ครูประเมินนักเรียน!X49)</f>
        <v/>
      </c>
      <c r="X49" s="171" t="str">
        <f>IF(ครูประเมินนักเรียน!Y49="","",ครูประเมินนักเรียน!Y49)</f>
        <v/>
      </c>
      <c r="Y49" s="171" t="str">
        <f>IF(ครูประเมินนักเรียน!Z49="","",ครูประเมินนักเรียน!Z49)</f>
        <v/>
      </c>
      <c r="Z49" s="171" t="str">
        <f>IF(ครูประเมินนักเรียน!AA49="","",ครูประเมินนักเรียน!AA49)</f>
        <v/>
      </c>
      <c r="AA49" s="171" t="str">
        <f>IF(ครูประเมินนักเรียน!AB49="","",ครูประเมินนักเรียน!AB49)</f>
        <v/>
      </c>
      <c r="AB49" s="171" t="str">
        <f>IF(ครูประเมินนักเรียน!AC49="","",ครูประเมินนักเรียน!AC49)</f>
        <v/>
      </c>
      <c r="AC49" s="171" t="str">
        <f>IF(ครูประเมินนักเรียน!AD49="","",ครูประเมินนักเรียน!AD49)</f>
        <v/>
      </c>
      <c r="AD49" s="171" t="str">
        <f>IF(ครูประเมินนักเรียน!AE49="","",ครูประเมินนักเรียน!AE49)</f>
        <v/>
      </c>
      <c r="AE49" s="171" t="str">
        <f>IF(ครูประเมินนักเรียน!AF49="","",ครูประเมินนักเรียน!AF49)</f>
        <v/>
      </c>
      <c r="AF49" s="171" t="str">
        <f>IF(ครูประเมินนักเรียน!AG49="","",ครูประเมินนักเรียน!AG49)</f>
        <v/>
      </c>
      <c r="AG49" s="171" t="str">
        <f>IF(ครูประเมินนักเรียน!AH49="","",ครูประเมินนักเรียน!AH49)</f>
        <v/>
      </c>
      <c r="AH49" s="171" t="str">
        <f>IF(ครูประเมินนักเรียน!AI49="","",ครูประเมินนักเรียน!AI49)</f>
        <v/>
      </c>
      <c r="AI49" s="171" t="str">
        <f>IF(ครูประเมินนักเรียน!AJ49="","",ครูประเมินนักเรียน!AJ49)</f>
        <v/>
      </c>
      <c r="AJ49" s="171" t="str">
        <f>IF(ครูประเมินนักเรียน!AK49="","",ครูประเมินนักเรียน!AK49)</f>
        <v/>
      </c>
      <c r="AK49" s="171" t="str">
        <f>IF(ครูประเมินนักเรียน!AL49="","",ครูประเมินนักเรียน!AL49)</f>
        <v/>
      </c>
      <c r="AL49" s="171" t="str">
        <f>IF(ครูประเมินนักเรียน!AM49="","",ครูประเมินนักเรียน!AM49)</f>
        <v/>
      </c>
      <c r="AM49" s="171" t="str">
        <f>IF(ครูประเมินนักเรียน!AN49="","",ครูประเมินนักเรียน!AN49)</f>
        <v/>
      </c>
      <c r="AN49" s="171" t="str">
        <f>IF(ครูประเมินนักเรียน!AO49="","",ครูประเมินนักเรียน!AO49)</f>
        <v/>
      </c>
      <c r="AO49" s="171" t="str">
        <f>IF(ครูประเมินนักเรียน!AP49="","",ครูประเมินนักเรียน!AP49)</f>
        <v/>
      </c>
      <c r="AP49" s="171" t="str">
        <f>IF(ครูประเมินนักเรียน!AQ49="","",ครูประเมินนักเรียน!AQ49)</f>
        <v/>
      </c>
      <c r="AQ49" s="171" t="str">
        <f>IF(ครูประเมินนักเรียน!AR49="","",ครูประเมินนักเรียน!AR49)</f>
        <v/>
      </c>
      <c r="AR49" s="171" t="str">
        <f>IF(ครูประเมินนักเรียน!AS49="","",ครูประเมินนักเรียน!AS49)</f>
        <v/>
      </c>
      <c r="AS49" s="171" t="str">
        <f>IF(ครูประเมินนักเรียน!AT49="","",ครูประเมินนักเรียน!AT49)</f>
        <v/>
      </c>
      <c r="AT49" s="171" t="str">
        <f>IF(ครูประเมินนักเรียน!AU49="","",ครูประเมินนักเรียน!AU49)</f>
        <v/>
      </c>
      <c r="AU49" s="171" t="str">
        <f>IF(ครูประเมินนักเรียน!AV49="","",ครูประเมินนักเรียน!AV49)</f>
        <v/>
      </c>
      <c r="AV49" s="171" t="str">
        <f>IF(ครูประเมินนักเรียน!AW49="","",ครูประเมินนักเรียน!AW49)</f>
        <v/>
      </c>
      <c r="AW49" s="171" t="str">
        <f>IF(ครูประเมินนักเรียน!AX49="","",ครูประเมินนักเรียน!AX49)</f>
        <v/>
      </c>
      <c r="AX49" s="171" t="str">
        <f>IF(ครูประเมินนักเรียน!AY49="","",ครูประเมินนักเรียน!AY49)</f>
        <v/>
      </c>
      <c r="AY49" s="171" t="str">
        <f>IF(ครูประเมินนักเรียน!AZ49="","",ครูประเมินนักเรียน!AZ49)</f>
        <v/>
      </c>
      <c r="AZ49" s="171" t="str">
        <f>IF(ครูประเมินนักเรียน!BA49="","",ครูประเมินนักเรียน!BA49)</f>
        <v/>
      </c>
      <c r="BA49" s="172" t="str">
        <f t="shared" si="0"/>
        <v/>
      </c>
      <c r="BB49" s="173" t="str">
        <f t="shared" si="1"/>
        <v/>
      </c>
      <c r="BC49" s="179" t="str">
        <f t="shared" si="2"/>
        <v/>
      </c>
      <c r="BD49" s="174" t="str">
        <f t="shared" si="3"/>
        <v/>
      </c>
      <c r="BE49" s="177"/>
      <c r="BF49" s="177"/>
      <c r="BG49" s="177"/>
      <c r="BH49" s="177"/>
      <c r="BI49" s="177"/>
      <c r="BJ49" s="177"/>
      <c r="BK49" s="177"/>
    </row>
    <row r="50" spans="1:63" s="4" customFormat="1" ht="15.75" customHeight="1">
      <c r="A50" s="2">
        <v>41</v>
      </c>
      <c r="B50" s="38" t="str">
        <f>IF(นักเรียน!C46="","",นักเรียน!C46)</f>
        <v/>
      </c>
      <c r="C50" s="39" t="str">
        <f>IF(นักเรียน!D46="","",นักเรียน!D46)</f>
        <v/>
      </c>
      <c r="D50" s="170" t="str">
        <f>IF(ครูประเมินนักเรียน!E50="","",ครูประเมินนักเรียน!E50)</f>
        <v/>
      </c>
      <c r="E50" s="171" t="str">
        <f>IF(ครูประเมินนักเรียน!F50="","",ครูประเมินนักเรียน!F50)</f>
        <v/>
      </c>
      <c r="F50" s="171" t="str">
        <f>IF(ครูประเมินนักเรียน!G50="","",ครูประเมินนักเรียน!G50)</f>
        <v/>
      </c>
      <c r="G50" s="171" t="str">
        <f>IF(ครูประเมินนักเรียน!H50="","",ครูประเมินนักเรียน!H50)</f>
        <v/>
      </c>
      <c r="H50" s="171" t="str">
        <f>IF(ครูประเมินนักเรียน!I50="","",ครูประเมินนักเรียน!I50)</f>
        <v/>
      </c>
      <c r="I50" s="171" t="str">
        <f>IF(ครูประเมินนักเรียน!J50="","",ครูประเมินนักเรียน!J50)</f>
        <v/>
      </c>
      <c r="J50" s="171" t="str">
        <f>IF(ครูประเมินนักเรียน!K50="","",ครูประเมินนักเรียน!K50)</f>
        <v/>
      </c>
      <c r="K50" s="171" t="str">
        <f>IF(ครูประเมินนักเรียน!L50="","",ครูประเมินนักเรียน!L50)</f>
        <v/>
      </c>
      <c r="L50" s="171" t="str">
        <f>IF(ครูประเมินนักเรียน!M50="","",ครูประเมินนักเรียน!M50)</f>
        <v/>
      </c>
      <c r="M50" s="171" t="str">
        <f>IF(ครูประเมินนักเรียน!N50="","",ครูประเมินนักเรียน!N50)</f>
        <v/>
      </c>
      <c r="N50" s="171" t="str">
        <f>IF(ครูประเมินนักเรียน!O50="","",ครูประเมินนักเรียน!O50)</f>
        <v/>
      </c>
      <c r="O50" s="171" t="str">
        <f>IF(ครูประเมินนักเรียน!P50="","",ครูประเมินนักเรียน!P50)</f>
        <v/>
      </c>
      <c r="P50" s="171" t="str">
        <f>IF(ครูประเมินนักเรียน!Q50="","",ครูประเมินนักเรียน!Q50)</f>
        <v/>
      </c>
      <c r="Q50" s="171" t="str">
        <f>IF(ครูประเมินนักเรียน!R50="","",ครูประเมินนักเรียน!R50)</f>
        <v/>
      </c>
      <c r="R50" s="171" t="str">
        <f>IF(ครูประเมินนักเรียน!S50="","",ครูประเมินนักเรียน!S50)</f>
        <v/>
      </c>
      <c r="S50" s="171" t="str">
        <f>IF(ครูประเมินนักเรียน!T50="","",ครูประเมินนักเรียน!T50)</f>
        <v/>
      </c>
      <c r="T50" s="171" t="str">
        <f>IF(ครูประเมินนักเรียน!U50="","",ครูประเมินนักเรียน!U50)</f>
        <v/>
      </c>
      <c r="U50" s="171" t="str">
        <f>IF(ครูประเมินนักเรียน!V50="","",ครูประเมินนักเรียน!V50)</f>
        <v/>
      </c>
      <c r="V50" s="171" t="str">
        <f>IF(ครูประเมินนักเรียน!W50="","",ครูประเมินนักเรียน!W50)</f>
        <v/>
      </c>
      <c r="W50" s="171" t="str">
        <f>IF(ครูประเมินนักเรียน!X50="","",ครูประเมินนักเรียน!X50)</f>
        <v/>
      </c>
      <c r="X50" s="171" t="str">
        <f>IF(ครูประเมินนักเรียน!Y50="","",ครูประเมินนักเรียน!Y50)</f>
        <v/>
      </c>
      <c r="Y50" s="171" t="str">
        <f>IF(ครูประเมินนักเรียน!Z50="","",ครูประเมินนักเรียน!Z50)</f>
        <v/>
      </c>
      <c r="Z50" s="171" t="str">
        <f>IF(ครูประเมินนักเรียน!AA50="","",ครูประเมินนักเรียน!AA50)</f>
        <v/>
      </c>
      <c r="AA50" s="171" t="str">
        <f>IF(ครูประเมินนักเรียน!AB50="","",ครูประเมินนักเรียน!AB50)</f>
        <v/>
      </c>
      <c r="AB50" s="171" t="str">
        <f>IF(ครูประเมินนักเรียน!AC50="","",ครูประเมินนักเรียน!AC50)</f>
        <v/>
      </c>
      <c r="AC50" s="171" t="str">
        <f>IF(ครูประเมินนักเรียน!AD50="","",ครูประเมินนักเรียน!AD50)</f>
        <v/>
      </c>
      <c r="AD50" s="171" t="str">
        <f>IF(ครูประเมินนักเรียน!AE50="","",ครูประเมินนักเรียน!AE50)</f>
        <v/>
      </c>
      <c r="AE50" s="171" t="str">
        <f>IF(ครูประเมินนักเรียน!AF50="","",ครูประเมินนักเรียน!AF50)</f>
        <v/>
      </c>
      <c r="AF50" s="171" t="str">
        <f>IF(ครูประเมินนักเรียน!AG50="","",ครูประเมินนักเรียน!AG50)</f>
        <v/>
      </c>
      <c r="AG50" s="171" t="str">
        <f>IF(ครูประเมินนักเรียน!AH50="","",ครูประเมินนักเรียน!AH50)</f>
        <v/>
      </c>
      <c r="AH50" s="171" t="str">
        <f>IF(ครูประเมินนักเรียน!AI50="","",ครูประเมินนักเรียน!AI50)</f>
        <v/>
      </c>
      <c r="AI50" s="171" t="str">
        <f>IF(ครูประเมินนักเรียน!AJ50="","",ครูประเมินนักเรียน!AJ50)</f>
        <v/>
      </c>
      <c r="AJ50" s="171" t="str">
        <f>IF(ครูประเมินนักเรียน!AK50="","",ครูประเมินนักเรียน!AK50)</f>
        <v/>
      </c>
      <c r="AK50" s="171" t="str">
        <f>IF(ครูประเมินนักเรียน!AL50="","",ครูประเมินนักเรียน!AL50)</f>
        <v/>
      </c>
      <c r="AL50" s="171" t="str">
        <f>IF(ครูประเมินนักเรียน!AM50="","",ครูประเมินนักเรียน!AM50)</f>
        <v/>
      </c>
      <c r="AM50" s="171" t="str">
        <f>IF(ครูประเมินนักเรียน!AN50="","",ครูประเมินนักเรียน!AN50)</f>
        <v/>
      </c>
      <c r="AN50" s="171" t="str">
        <f>IF(ครูประเมินนักเรียน!AO50="","",ครูประเมินนักเรียน!AO50)</f>
        <v/>
      </c>
      <c r="AO50" s="171" t="str">
        <f>IF(ครูประเมินนักเรียน!AP50="","",ครูประเมินนักเรียน!AP50)</f>
        <v/>
      </c>
      <c r="AP50" s="171" t="str">
        <f>IF(ครูประเมินนักเรียน!AQ50="","",ครูประเมินนักเรียน!AQ50)</f>
        <v/>
      </c>
      <c r="AQ50" s="171" t="str">
        <f>IF(ครูประเมินนักเรียน!AR50="","",ครูประเมินนักเรียน!AR50)</f>
        <v/>
      </c>
      <c r="AR50" s="171" t="str">
        <f>IF(ครูประเมินนักเรียน!AS50="","",ครูประเมินนักเรียน!AS50)</f>
        <v/>
      </c>
      <c r="AS50" s="171" t="str">
        <f>IF(ครูประเมินนักเรียน!AT50="","",ครูประเมินนักเรียน!AT50)</f>
        <v/>
      </c>
      <c r="AT50" s="171" t="str">
        <f>IF(ครูประเมินนักเรียน!AU50="","",ครูประเมินนักเรียน!AU50)</f>
        <v/>
      </c>
      <c r="AU50" s="171" t="str">
        <f>IF(ครูประเมินนักเรียน!AV50="","",ครูประเมินนักเรียน!AV50)</f>
        <v/>
      </c>
      <c r="AV50" s="171" t="str">
        <f>IF(ครูประเมินนักเรียน!AW50="","",ครูประเมินนักเรียน!AW50)</f>
        <v/>
      </c>
      <c r="AW50" s="171" t="str">
        <f>IF(ครูประเมินนักเรียน!AX50="","",ครูประเมินนักเรียน!AX50)</f>
        <v/>
      </c>
      <c r="AX50" s="171" t="str">
        <f>IF(ครูประเมินนักเรียน!AY50="","",ครูประเมินนักเรียน!AY50)</f>
        <v/>
      </c>
      <c r="AY50" s="171" t="str">
        <f>IF(ครูประเมินนักเรียน!AZ50="","",ครูประเมินนักเรียน!AZ50)</f>
        <v/>
      </c>
      <c r="AZ50" s="171" t="str">
        <f>IF(ครูประเมินนักเรียน!BA50="","",ครูประเมินนักเรียน!BA50)</f>
        <v/>
      </c>
      <c r="BA50" s="172" t="str">
        <f t="shared" si="0"/>
        <v/>
      </c>
      <c r="BB50" s="173" t="str">
        <f t="shared" si="1"/>
        <v/>
      </c>
      <c r="BC50" s="179" t="str">
        <f t="shared" si="2"/>
        <v/>
      </c>
      <c r="BD50" s="174" t="str">
        <f t="shared" si="3"/>
        <v/>
      </c>
      <c r="BE50" s="177"/>
      <c r="BF50" s="177"/>
      <c r="BG50" s="177"/>
      <c r="BH50" s="177"/>
      <c r="BI50" s="177"/>
      <c r="BJ50" s="177"/>
      <c r="BK50" s="177"/>
    </row>
    <row r="51" spans="1:63" s="4" customFormat="1" ht="15.75" customHeight="1">
      <c r="A51" s="2">
        <v>42</v>
      </c>
      <c r="B51" s="38" t="str">
        <f>IF(นักเรียน!C47="","",นักเรียน!C47)</f>
        <v/>
      </c>
      <c r="C51" s="39" t="str">
        <f>IF(นักเรียน!D47="","",นักเรียน!D47)</f>
        <v/>
      </c>
      <c r="D51" s="170" t="str">
        <f>IF(ครูประเมินนักเรียน!E51="","",ครูประเมินนักเรียน!E51)</f>
        <v/>
      </c>
      <c r="E51" s="171" t="str">
        <f>IF(ครูประเมินนักเรียน!F51="","",ครูประเมินนักเรียน!F51)</f>
        <v/>
      </c>
      <c r="F51" s="171" t="str">
        <f>IF(ครูประเมินนักเรียน!G51="","",ครูประเมินนักเรียน!G51)</f>
        <v/>
      </c>
      <c r="G51" s="171" t="str">
        <f>IF(ครูประเมินนักเรียน!H51="","",ครูประเมินนักเรียน!H51)</f>
        <v/>
      </c>
      <c r="H51" s="171" t="str">
        <f>IF(ครูประเมินนักเรียน!I51="","",ครูประเมินนักเรียน!I51)</f>
        <v/>
      </c>
      <c r="I51" s="171" t="str">
        <f>IF(ครูประเมินนักเรียน!J51="","",ครูประเมินนักเรียน!J51)</f>
        <v/>
      </c>
      <c r="J51" s="171" t="str">
        <f>IF(ครูประเมินนักเรียน!K51="","",ครูประเมินนักเรียน!K51)</f>
        <v/>
      </c>
      <c r="K51" s="171" t="str">
        <f>IF(ครูประเมินนักเรียน!L51="","",ครูประเมินนักเรียน!L51)</f>
        <v/>
      </c>
      <c r="L51" s="171" t="str">
        <f>IF(ครูประเมินนักเรียน!M51="","",ครูประเมินนักเรียน!M51)</f>
        <v/>
      </c>
      <c r="M51" s="171" t="str">
        <f>IF(ครูประเมินนักเรียน!N51="","",ครูประเมินนักเรียน!N51)</f>
        <v/>
      </c>
      <c r="N51" s="171" t="str">
        <f>IF(ครูประเมินนักเรียน!O51="","",ครูประเมินนักเรียน!O51)</f>
        <v/>
      </c>
      <c r="O51" s="171" t="str">
        <f>IF(ครูประเมินนักเรียน!P51="","",ครูประเมินนักเรียน!P51)</f>
        <v/>
      </c>
      <c r="P51" s="171" t="str">
        <f>IF(ครูประเมินนักเรียน!Q51="","",ครูประเมินนักเรียน!Q51)</f>
        <v/>
      </c>
      <c r="Q51" s="171" t="str">
        <f>IF(ครูประเมินนักเรียน!R51="","",ครูประเมินนักเรียน!R51)</f>
        <v/>
      </c>
      <c r="R51" s="171" t="str">
        <f>IF(ครูประเมินนักเรียน!S51="","",ครูประเมินนักเรียน!S51)</f>
        <v/>
      </c>
      <c r="S51" s="171" t="str">
        <f>IF(ครูประเมินนักเรียน!T51="","",ครูประเมินนักเรียน!T51)</f>
        <v/>
      </c>
      <c r="T51" s="171" t="str">
        <f>IF(ครูประเมินนักเรียน!U51="","",ครูประเมินนักเรียน!U51)</f>
        <v/>
      </c>
      <c r="U51" s="171" t="str">
        <f>IF(ครูประเมินนักเรียน!V51="","",ครูประเมินนักเรียน!V51)</f>
        <v/>
      </c>
      <c r="V51" s="171" t="str">
        <f>IF(ครูประเมินนักเรียน!W51="","",ครูประเมินนักเรียน!W51)</f>
        <v/>
      </c>
      <c r="W51" s="171" t="str">
        <f>IF(ครูประเมินนักเรียน!X51="","",ครูประเมินนักเรียน!X51)</f>
        <v/>
      </c>
      <c r="X51" s="171" t="str">
        <f>IF(ครูประเมินนักเรียน!Y51="","",ครูประเมินนักเรียน!Y51)</f>
        <v/>
      </c>
      <c r="Y51" s="171" t="str">
        <f>IF(ครูประเมินนักเรียน!Z51="","",ครูประเมินนักเรียน!Z51)</f>
        <v/>
      </c>
      <c r="Z51" s="171" t="str">
        <f>IF(ครูประเมินนักเรียน!AA51="","",ครูประเมินนักเรียน!AA51)</f>
        <v/>
      </c>
      <c r="AA51" s="171" t="str">
        <f>IF(ครูประเมินนักเรียน!AB51="","",ครูประเมินนักเรียน!AB51)</f>
        <v/>
      </c>
      <c r="AB51" s="171" t="str">
        <f>IF(ครูประเมินนักเรียน!AC51="","",ครูประเมินนักเรียน!AC51)</f>
        <v/>
      </c>
      <c r="AC51" s="171" t="str">
        <f>IF(ครูประเมินนักเรียน!AD51="","",ครูประเมินนักเรียน!AD51)</f>
        <v/>
      </c>
      <c r="AD51" s="171" t="str">
        <f>IF(ครูประเมินนักเรียน!AE51="","",ครูประเมินนักเรียน!AE51)</f>
        <v/>
      </c>
      <c r="AE51" s="171" t="str">
        <f>IF(ครูประเมินนักเรียน!AF51="","",ครูประเมินนักเรียน!AF51)</f>
        <v/>
      </c>
      <c r="AF51" s="171" t="str">
        <f>IF(ครูประเมินนักเรียน!AG51="","",ครูประเมินนักเรียน!AG51)</f>
        <v/>
      </c>
      <c r="AG51" s="171" t="str">
        <f>IF(ครูประเมินนักเรียน!AH51="","",ครูประเมินนักเรียน!AH51)</f>
        <v/>
      </c>
      <c r="AH51" s="171" t="str">
        <f>IF(ครูประเมินนักเรียน!AI51="","",ครูประเมินนักเรียน!AI51)</f>
        <v/>
      </c>
      <c r="AI51" s="171" t="str">
        <f>IF(ครูประเมินนักเรียน!AJ51="","",ครูประเมินนักเรียน!AJ51)</f>
        <v/>
      </c>
      <c r="AJ51" s="171" t="str">
        <f>IF(ครูประเมินนักเรียน!AK51="","",ครูประเมินนักเรียน!AK51)</f>
        <v/>
      </c>
      <c r="AK51" s="171" t="str">
        <f>IF(ครูประเมินนักเรียน!AL51="","",ครูประเมินนักเรียน!AL51)</f>
        <v/>
      </c>
      <c r="AL51" s="171" t="str">
        <f>IF(ครูประเมินนักเรียน!AM51="","",ครูประเมินนักเรียน!AM51)</f>
        <v/>
      </c>
      <c r="AM51" s="171" t="str">
        <f>IF(ครูประเมินนักเรียน!AN51="","",ครูประเมินนักเรียน!AN51)</f>
        <v/>
      </c>
      <c r="AN51" s="171" t="str">
        <f>IF(ครูประเมินนักเรียน!AO51="","",ครูประเมินนักเรียน!AO51)</f>
        <v/>
      </c>
      <c r="AO51" s="171" t="str">
        <f>IF(ครูประเมินนักเรียน!AP51="","",ครูประเมินนักเรียน!AP51)</f>
        <v/>
      </c>
      <c r="AP51" s="171" t="str">
        <f>IF(ครูประเมินนักเรียน!AQ51="","",ครูประเมินนักเรียน!AQ51)</f>
        <v/>
      </c>
      <c r="AQ51" s="171" t="str">
        <f>IF(ครูประเมินนักเรียน!AR51="","",ครูประเมินนักเรียน!AR51)</f>
        <v/>
      </c>
      <c r="AR51" s="171" t="str">
        <f>IF(ครูประเมินนักเรียน!AS51="","",ครูประเมินนักเรียน!AS51)</f>
        <v/>
      </c>
      <c r="AS51" s="171" t="str">
        <f>IF(ครูประเมินนักเรียน!AT51="","",ครูประเมินนักเรียน!AT51)</f>
        <v/>
      </c>
      <c r="AT51" s="171" t="str">
        <f>IF(ครูประเมินนักเรียน!AU51="","",ครูประเมินนักเรียน!AU51)</f>
        <v/>
      </c>
      <c r="AU51" s="171" t="str">
        <f>IF(ครูประเมินนักเรียน!AV51="","",ครูประเมินนักเรียน!AV51)</f>
        <v/>
      </c>
      <c r="AV51" s="171" t="str">
        <f>IF(ครูประเมินนักเรียน!AW51="","",ครูประเมินนักเรียน!AW51)</f>
        <v/>
      </c>
      <c r="AW51" s="171" t="str">
        <f>IF(ครูประเมินนักเรียน!AX51="","",ครูประเมินนักเรียน!AX51)</f>
        <v/>
      </c>
      <c r="AX51" s="171" t="str">
        <f>IF(ครูประเมินนักเรียน!AY51="","",ครูประเมินนักเรียน!AY51)</f>
        <v/>
      </c>
      <c r="AY51" s="171" t="str">
        <f>IF(ครูประเมินนักเรียน!AZ51="","",ครูประเมินนักเรียน!AZ51)</f>
        <v/>
      </c>
      <c r="AZ51" s="171" t="str">
        <f>IF(ครูประเมินนักเรียน!BA51="","",ครูประเมินนักเรียน!BA51)</f>
        <v/>
      </c>
      <c r="BA51" s="172" t="str">
        <f t="shared" si="0"/>
        <v/>
      </c>
      <c r="BB51" s="173" t="str">
        <f t="shared" si="1"/>
        <v/>
      </c>
      <c r="BC51" s="179" t="str">
        <f t="shared" si="2"/>
        <v/>
      </c>
      <c r="BD51" s="174" t="str">
        <f t="shared" si="3"/>
        <v/>
      </c>
      <c r="BE51" s="177"/>
      <c r="BF51" s="177"/>
      <c r="BG51" s="177"/>
      <c r="BH51" s="177"/>
      <c r="BI51" s="177"/>
      <c r="BJ51" s="177"/>
      <c r="BK51" s="177"/>
    </row>
    <row r="52" spans="1:63" s="4" customFormat="1" ht="15.75" customHeight="1">
      <c r="A52" s="2">
        <v>43</v>
      </c>
      <c r="B52" s="38" t="str">
        <f>IF(นักเรียน!C48="","",นักเรียน!C48)</f>
        <v/>
      </c>
      <c r="C52" s="39" t="str">
        <f>IF(นักเรียน!D48="","",นักเรียน!D48)</f>
        <v/>
      </c>
      <c r="D52" s="170" t="str">
        <f>IF(ครูประเมินนักเรียน!E52="","",ครูประเมินนักเรียน!E52)</f>
        <v/>
      </c>
      <c r="E52" s="171" t="str">
        <f>IF(ครูประเมินนักเรียน!F52="","",ครูประเมินนักเรียน!F52)</f>
        <v/>
      </c>
      <c r="F52" s="171" t="str">
        <f>IF(ครูประเมินนักเรียน!G52="","",ครูประเมินนักเรียน!G52)</f>
        <v/>
      </c>
      <c r="G52" s="171" t="str">
        <f>IF(ครูประเมินนักเรียน!H52="","",ครูประเมินนักเรียน!H52)</f>
        <v/>
      </c>
      <c r="H52" s="171" t="str">
        <f>IF(ครูประเมินนักเรียน!I52="","",ครูประเมินนักเรียน!I52)</f>
        <v/>
      </c>
      <c r="I52" s="171" t="str">
        <f>IF(ครูประเมินนักเรียน!J52="","",ครูประเมินนักเรียน!J52)</f>
        <v/>
      </c>
      <c r="J52" s="171" t="str">
        <f>IF(ครูประเมินนักเรียน!K52="","",ครูประเมินนักเรียน!K52)</f>
        <v/>
      </c>
      <c r="K52" s="171" t="str">
        <f>IF(ครูประเมินนักเรียน!L52="","",ครูประเมินนักเรียน!L52)</f>
        <v/>
      </c>
      <c r="L52" s="171" t="str">
        <f>IF(ครูประเมินนักเรียน!M52="","",ครูประเมินนักเรียน!M52)</f>
        <v/>
      </c>
      <c r="M52" s="171" t="str">
        <f>IF(ครูประเมินนักเรียน!N52="","",ครูประเมินนักเรียน!N52)</f>
        <v/>
      </c>
      <c r="N52" s="171" t="str">
        <f>IF(ครูประเมินนักเรียน!O52="","",ครูประเมินนักเรียน!O52)</f>
        <v/>
      </c>
      <c r="O52" s="171" t="str">
        <f>IF(ครูประเมินนักเรียน!P52="","",ครูประเมินนักเรียน!P52)</f>
        <v/>
      </c>
      <c r="P52" s="171" t="str">
        <f>IF(ครูประเมินนักเรียน!Q52="","",ครูประเมินนักเรียน!Q52)</f>
        <v/>
      </c>
      <c r="Q52" s="171" t="str">
        <f>IF(ครูประเมินนักเรียน!R52="","",ครูประเมินนักเรียน!R52)</f>
        <v/>
      </c>
      <c r="R52" s="171" t="str">
        <f>IF(ครูประเมินนักเรียน!S52="","",ครูประเมินนักเรียน!S52)</f>
        <v/>
      </c>
      <c r="S52" s="171" t="str">
        <f>IF(ครูประเมินนักเรียน!T52="","",ครูประเมินนักเรียน!T52)</f>
        <v/>
      </c>
      <c r="T52" s="171" t="str">
        <f>IF(ครูประเมินนักเรียน!U52="","",ครูประเมินนักเรียน!U52)</f>
        <v/>
      </c>
      <c r="U52" s="171" t="str">
        <f>IF(ครูประเมินนักเรียน!V52="","",ครูประเมินนักเรียน!V52)</f>
        <v/>
      </c>
      <c r="V52" s="171" t="str">
        <f>IF(ครูประเมินนักเรียน!W52="","",ครูประเมินนักเรียน!W52)</f>
        <v/>
      </c>
      <c r="W52" s="171" t="str">
        <f>IF(ครูประเมินนักเรียน!X52="","",ครูประเมินนักเรียน!X52)</f>
        <v/>
      </c>
      <c r="X52" s="171" t="str">
        <f>IF(ครูประเมินนักเรียน!Y52="","",ครูประเมินนักเรียน!Y52)</f>
        <v/>
      </c>
      <c r="Y52" s="171" t="str">
        <f>IF(ครูประเมินนักเรียน!Z52="","",ครูประเมินนักเรียน!Z52)</f>
        <v/>
      </c>
      <c r="Z52" s="171" t="str">
        <f>IF(ครูประเมินนักเรียน!AA52="","",ครูประเมินนักเรียน!AA52)</f>
        <v/>
      </c>
      <c r="AA52" s="171" t="str">
        <f>IF(ครูประเมินนักเรียน!AB52="","",ครูประเมินนักเรียน!AB52)</f>
        <v/>
      </c>
      <c r="AB52" s="171" t="str">
        <f>IF(ครูประเมินนักเรียน!AC52="","",ครูประเมินนักเรียน!AC52)</f>
        <v/>
      </c>
      <c r="AC52" s="171" t="str">
        <f>IF(ครูประเมินนักเรียน!AD52="","",ครูประเมินนักเรียน!AD52)</f>
        <v/>
      </c>
      <c r="AD52" s="171" t="str">
        <f>IF(ครูประเมินนักเรียน!AE52="","",ครูประเมินนักเรียน!AE52)</f>
        <v/>
      </c>
      <c r="AE52" s="171" t="str">
        <f>IF(ครูประเมินนักเรียน!AF52="","",ครูประเมินนักเรียน!AF52)</f>
        <v/>
      </c>
      <c r="AF52" s="171" t="str">
        <f>IF(ครูประเมินนักเรียน!AG52="","",ครูประเมินนักเรียน!AG52)</f>
        <v/>
      </c>
      <c r="AG52" s="171" t="str">
        <f>IF(ครูประเมินนักเรียน!AH52="","",ครูประเมินนักเรียน!AH52)</f>
        <v/>
      </c>
      <c r="AH52" s="171" t="str">
        <f>IF(ครูประเมินนักเรียน!AI52="","",ครูประเมินนักเรียน!AI52)</f>
        <v/>
      </c>
      <c r="AI52" s="171" t="str">
        <f>IF(ครูประเมินนักเรียน!AJ52="","",ครูประเมินนักเรียน!AJ52)</f>
        <v/>
      </c>
      <c r="AJ52" s="171" t="str">
        <f>IF(ครูประเมินนักเรียน!AK52="","",ครูประเมินนักเรียน!AK52)</f>
        <v/>
      </c>
      <c r="AK52" s="171" t="str">
        <f>IF(ครูประเมินนักเรียน!AL52="","",ครูประเมินนักเรียน!AL52)</f>
        <v/>
      </c>
      <c r="AL52" s="171" t="str">
        <f>IF(ครูประเมินนักเรียน!AM52="","",ครูประเมินนักเรียน!AM52)</f>
        <v/>
      </c>
      <c r="AM52" s="171" t="str">
        <f>IF(ครูประเมินนักเรียน!AN52="","",ครูประเมินนักเรียน!AN52)</f>
        <v/>
      </c>
      <c r="AN52" s="171" t="str">
        <f>IF(ครูประเมินนักเรียน!AO52="","",ครูประเมินนักเรียน!AO52)</f>
        <v/>
      </c>
      <c r="AO52" s="171" t="str">
        <f>IF(ครูประเมินนักเรียน!AP52="","",ครูประเมินนักเรียน!AP52)</f>
        <v/>
      </c>
      <c r="AP52" s="171" t="str">
        <f>IF(ครูประเมินนักเรียน!AQ52="","",ครูประเมินนักเรียน!AQ52)</f>
        <v/>
      </c>
      <c r="AQ52" s="171" t="str">
        <f>IF(ครูประเมินนักเรียน!AR52="","",ครูประเมินนักเรียน!AR52)</f>
        <v/>
      </c>
      <c r="AR52" s="171" t="str">
        <f>IF(ครูประเมินนักเรียน!AS52="","",ครูประเมินนักเรียน!AS52)</f>
        <v/>
      </c>
      <c r="AS52" s="171" t="str">
        <f>IF(ครูประเมินนักเรียน!AT52="","",ครูประเมินนักเรียน!AT52)</f>
        <v/>
      </c>
      <c r="AT52" s="171" t="str">
        <f>IF(ครูประเมินนักเรียน!AU52="","",ครูประเมินนักเรียน!AU52)</f>
        <v/>
      </c>
      <c r="AU52" s="171" t="str">
        <f>IF(ครูประเมินนักเรียน!AV52="","",ครูประเมินนักเรียน!AV52)</f>
        <v/>
      </c>
      <c r="AV52" s="171" t="str">
        <f>IF(ครูประเมินนักเรียน!AW52="","",ครูประเมินนักเรียน!AW52)</f>
        <v/>
      </c>
      <c r="AW52" s="171" t="str">
        <f>IF(ครูประเมินนักเรียน!AX52="","",ครูประเมินนักเรียน!AX52)</f>
        <v/>
      </c>
      <c r="AX52" s="171" t="str">
        <f>IF(ครูประเมินนักเรียน!AY52="","",ครูประเมินนักเรียน!AY52)</f>
        <v/>
      </c>
      <c r="AY52" s="171" t="str">
        <f>IF(ครูประเมินนักเรียน!AZ52="","",ครูประเมินนักเรียน!AZ52)</f>
        <v/>
      </c>
      <c r="AZ52" s="171" t="str">
        <f>IF(ครูประเมินนักเรียน!BA52="","",ครูประเมินนักเรียน!BA52)</f>
        <v/>
      </c>
      <c r="BA52" s="172" t="str">
        <f t="shared" si="0"/>
        <v/>
      </c>
      <c r="BB52" s="173" t="str">
        <f t="shared" si="1"/>
        <v/>
      </c>
      <c r="BC52" s="179" t="str">
        <f t="shared" si="2"/>
        <v/>
      </c>
      <c r="BD52" s="174" t="str">
        <f t="shared" si="3"/>
        <v/>
      </c>
      <c r="BE52" s="177"/>
      <c r="BF52" s="177"/>
      <c r="BG52" s="177"/>
      <c r="BH52" s="177"/>
      <c r="BI52" s="177"/>
      <c r="BJ52" s="177"/>
      <c r="BK52" s="177"/>
    </row>
    <row r="53" spans="1:63" s="4" customFormat="1" ht="15.75" customHeight="1">
      <c r="A53" s="2">
        <v>44</v>
      </c>
      <c r="B53" s="38" t="str">
        <f>IF(นักเรียน!C49="","",นักเรียน!C49)</f>
        <v/>
      </c>
      <c r="C53" s="39" t="str">
        <f>IF(นักเรียน!D49="","",นักเรียน!D49)</f>
        <v/>
      </c>
      <c r="D53" s="170" t="str">
        <f>IF(ครูประเมินนักเรียน!E53="","",ครูประเมินนักเรียน!E53)</f>
        <v/>
      </c>
      <c r="E53" s="171" t="str">
        <f>IF(ครูประเมินนักเรียน!F53="","",ครูประเมินนักเรียน!F53)</f>
        <v/>
      </c>
      <c r="F53" s="171" t="str">
        <f>IF(ครูประเมินนักเรียน!G53="","",ครูประเมินนักเรียน!G53)</f>
        <v/>
      </c>
      <c r="G53" s="171" t="str">
        <f>IF(ครูประเมินนักเรียน!H53="","",ครูประเมินนักเรียน!H53)</f>
        <v/>
      </c>
      <c r="H53" s="171" t="str">
        <f>IF(ครูประเมินนักเรียน!I53="","",ครูประเมินนักเรียน!I53)</f>
        <v/>
      </c>
      <c r="I53" s="171" t="str">
        <f>IF(ครูประเมินนักเรียน!J53="","",ครูประเมินนักเรียน!J53)</f>
        <v/>
      </c>
      <c r="J53" s="171" t="str">
        <f>IF(ครูประเมินนักเรียน!K53="","",ครูประเมินนักเรียน!K53)</f>
        <v/>
      </c>
      <c r="K53" s="171" t="str">
        <f>IF(ครูประเมินนักเรียน!L53="","",ครูประเมินนักเรียน!L53)</f>
        <v/>
      </c>
      <c r="L53" s="171" t="str">
        <f>IF(ครูประเมินนักเรียน!M53="","",ครูประเมินนักเรียน!M53)</f>
        <v/>
      </c>
      <c r="M53" s="171" t="str">
        <f>IF(ครูประเมินนักเรียน!N53="","",ครูประเมินนักเรียน!N53)</f>
        <v/>
      </c>
      <c r="N53" s="171" t="str">
        <f>IF(ครูประเมินนักเรียน!O53="","",ครูประเมินนักเรียน!O53)</f>
        <v/>
      </c>
      <c r="O53" s="171" t="str">
        <f>IF(ครูประเมินนักเรียน!P53="","",ครูประเมินนักเรียน!P53)</f>
        <v/>
      </c>
      <c r="P53" s="171" t="str">
        <f>IF(ครูประเมินนักเรียน!Q53="","",ครูประเมินนักเรียน!Q53)</f>
        <v/>
      </c>
      <c r="Q53" s="171" t="str">
        <f>IF(ครูประเมินนักเรียน!R53="","",ครูประเมินนักเรียน!R53)</f>
        <v/>
      </c>
      <c r="R53" s="171" t="str">
        <f>IF(ครูประเมินนักเรียน!S53="","",ครูประเมินนักเรียน!S53)</f>
        <v/>
      </c>
      <c r="S53" s="171" t="str">
        <f>IF(ครูประเมินนักเรียน!T53="","",ครูประเมินนักเรียน!T53)</f>
        <v/>
      </c>
      <c r="T53" s="171" t="str">
        <f>IF(ครูประเมินนักเรียน!U53="","",ครูประเมินนักเรียน!U53)</f>
        <v/>
      </c>
      <c r="U53" s="171" t="str">
        <f>IF(ครูประเมินนักเรียน!V53="","",ครูประเมินนักเรียน!V53)</f>
        <v/>
      </c>
      <c r="V53" s="171" t="str">
        <f>IF(ครูประเมินนักเรียน!W53="","",ครูประเมินนักเรียน!W53)</f>
        <v/>
      </c>
      <c r="W53" s="171" t="str">
        <f>IF(ครูประเมินนักเรียน!X53="","",ครูประเมินนักเรียน!X53)</f>
        <v/>
      </c>
      <c r="X53" s="171" t="str">
        <f>IF(ครูประเมินนักเรียน!Y53="","",ครูประเมินนักเรียน!Y53)</f>
        <v/>
      </c>
      <c r="Y53" s="171" t="str">
        <f>IF(ครูประเมินนักเรียน!Z53="","",ครูประเมินนักเรียน!Z53)</f>
        <v/>
      </c>
      <c r="Z53" s="171" t="str">
        <f>IF(ครูประเมินนักเรียน!AA53="","",ครูประเมินนักเรียน!AA53)</f>
        <v/>
      </c>
      <c r="AA53" s="171" t="str">
        <f>IF(ครูประเมินนักเรียน!AB53="","",ครูประเมินนักเรียน!AB53)</f>
        <v/>
      </c>
      <c r="AB53" s="171" t="str">
        <f>IF(ครูประเมินนักเรียน!AC53="","",ครูประเมินนักเรียน!AC53)</f>
        <v/>
      </c>
      <c r="AC53" s="171" t="str">
        <f>IF(ครูประเมินนักเรียน!AD53="","",ครูประเมินนักเรียน!AD53)</f>
        <v/>
      </c>
      <c r="AD53" s="171" t="str">
        <f>IF(ครูประเมินนักเรียน!AE53="","",ครูประเมินนักเรียน!AE53)</f>
        <v/>
      </c>
      <c r="AE53" s="171" t="str">
        <f>IF(ครูประเมินนักเรียน!AF53="","",ครูประเมินนักเรียน!AF53)</f>
        <v/>
      </c>
      <c r="AF53" s="171" t="str">
        <f>IF(ครูประเมินนักเรียน!AG53="","",ครูประเมินนักเรียน!AG53)</f>
        <v/>
      </c>
      <c r="AG53" s="171" t="str">
        <f>IF(ครูประเมินนักเรียน!AH53="","",ครูประเมินนักเรียน!AH53)</f>
        <v/>
      </c>
      <c r="AH53" s="171" t="str">
        <f>IF(ครูประเมินนักเรียน!AI53="","",ครูประเมินนักเรียน!AI53)</f>
        <v/>
      </c>
      <c r="AI53" s="171" t="str">
        <f>IF(ครูประเมินนักเรียน!AJ53="","",ครูประเมินนักเรียน!AJ53)</f>
        <v/>
      </c>
      <c r="AJ53" s="171" t="str">
        <f>IF(ครูประเมินนักเรียน!AK53="","",ครูประเมินนักเรียน!AK53)</f>
        <v/>
      </c>
      <c r="AK53" s="171" t="str">
        <f>IF(ครูประเมินนักเรียน!AL53="","",ครูประเมินนักเรียน!AL53)</f>
        <v/>
      </c>
      <c r="AL53" s="171" t="str">
        <f>IF(ครูประเมินนักเรียน!AM53="","",ครูประเมินนักเรียน!AM53)</f>
        <v/>
      </c>
      <c r="AM53" s="171" t="str">
        <f>IF(ครูประเมินนักเรียน!AN53="","",ครูประเมินนักเรียน!AN53)</f>
        <v/>
      </c>
      <c r="AN53" s="171" t="str">
        <f>IF(ครูประเมินนักเรียน!AO53="","",ครูประเมินนักเรียน!AO53)</f>
        <v/>
      </c>
      <c r="AO53" s="171" t="str">
        <f>IF(ครูประเมินนักเรียน!AP53="","",ครูประเมินนักเรียน!AP53)</f>
        <v/>
      </c>
      <c r="AP53" s="171" t="str">
        <f>IF(ครูประเมินนักเรียน!AQ53="","",ครูประเมินนักเรียน!AQ53)</f>
        <v/>
      </c>
      <c r="AQ53" s="171" t="str">
        <f>IF(ครูประเมินนักเรียน!AR53="","",ครูประเมินนักเรียน!AR53)</f>
        <v/>
      </c>
      <c r="AR53" s="171" t="str">
        <f>IF(ครูประเมินนักเรียน!AS53="","",ครูประเมินนักเรียน!AS53)</f>
        <v/>
      </c>
      <c r="AS53" s="171" t="str">
        <f>IF(ครูประเมินนักเรียน!AT53="","",ครูประเมินนักเรียน!AT53)</f>
        <v/>
      </c>
      <c r="AT53" s="171" t="str">
        <f>IF(ครูประเมินนักเรียน!AU53="","",ครูประเมินนักเรียน!AU53)</f>
        <v/>
      </c>
      <c r="AU53" s="171" t="str">
        <f>IF(ครูประเมินนักเรียน!AV53="","",ครูประเมินนักเรียน!AV53)</f>
        <v/>
      </c>
      <c r="AV53" s="171" t="str">
        <f>IF(ครูประเมินนักเรียน!AW53="","",ครูประเมินนักเรียน!AW53)</f>
        <v/>
      </c>
      <c r="AW53" s="171" t="str">
        <f>IF(ครูประเมินนักเรียน!AX53="","",ครูประเมินนักเรียน!AX53)</f>
        <v/>
      </c>
      <c r="AX53" s="171" t="str">
        <f>IF(ครูประเมินนักเรียน!AY53="","",ครูประเมินนักเรียน!AY53)</f>
        <v/>
      </c>
      <c r="AY53" s="171" t="str">
        <f>IF(ครูประเมินนักเรียน!AZ53="","",ครูประเมินนักเรียน!AZ53)</f>
        <v/>
      </c>
      <c r="AZ53" s="171" t="str">
        <f>IF(ครูประเมินนักเรียน!BA53="","",ครูประเมินนักเรียน!BA53)</f>
        <v/>
      </c>
      <c r="BA53" s="172" t="str">
        <f t="shared" si="0"/>
        <v/>
      </c>
      <c r="BB53" s="173" t="str">
        <f t="shared" si="1"/>
        <v/>
      </c>
      <c r="BC53" s="179" t="str">
        <f t="shared" si="2"/>
        <v/>
      </c>
      <c r="BD53" s="174" t="str">
        <f t="shared" si="3"/>
        <v/>
      </c>
      <c r="BE53" s="177"/>
      <c r="BF53" s="177"/>
      <c r="BG53" s="177"/>
      <c r="BH53" s="177"/>
      <c r="BI53" s="177"/>
      <c r="BJ53" s="177"/>
      <c r="BK53" s="177"/>
    </row>
    <row r="54" spans="1:63" s="4" customFormat="1" ht="15.75" customHeight="1">
      <c r="A54" s="2">
        <v>45</v>
      </c>
      <c r="B54" s="38" t="str">
        <f>IF(นักเรียน!C50="","",นักเรียน!C50)</f>
        <v/>
      </c>
      <c r="C54" s="39" t="str">
        <f>IF(นักเรียน!D50="","",นักเรียน!D50)</f>
        <v/>
      </c>
      <c r="D54" s="170" t="str">
        <f>IF(ครูประเมินนักเรียน!E54="","",ครูประเมินนักเรียน!E54)</f>
        <v/>
      </c>
      <c r="E54" s="171" t="str">
        <f>IF(ครูประเมินนักเรียน!F54="","",ครูประเมินนักเรียน!F54)</f>
        <v/>
      </c>
      <c r="F54" s="171" t="str">
        <f>IF(ครูประเมินนักเรียน!G54="","",ครูประเมินนักเรียน!G54)</f>
        <v/>
      </c>
      <c r="G54" s="171" t="str">
        <f>IF(ครูประเมินนักเรียน!H54="","",ครูประเมินนักเรียน!H54)</f>
        <v/>
      </c>
      <c r="H54" s="171" t="str">
        <f>IF(ครูประเมินนักเรียน!I54="","",ครูประเมินนักเรียน!I54)</f>
        <v/>
      </c>
      <c r="I54" s="171" t="str">
        <f>IF(ครูประเมินนักเรียน!J54="","",ครูประเมินนักเรียน!J54)</f>
        <v/>
      </c>
      <c r="J54" s="171" t="str">
        <f>IF(ครูประเมินนักเรียน!K54="","",ครูประเมินนักเรียน!K54)</f>
        <v/>
      </c>
      <c r="K54" s="171" t="str">
        <f>IF(ครูประเมินนักเรียน!L54="","",ครูประเมินนักเรียน!L54)</f>
        <v/>
      </c>
      <c r="L54" s="171" t="str">
        <f>IF(ครูประเมินนักเรียน!M54="","",ครูประเมินนักเรียน!M54)</f>
        <v/>
      </c>
      <c r="M54" s="171" t="str">
        <f>IF(ครูประเมินนักเรียน!N54="","",ครูประเมินนักเรียน!N54)</f>
        <v/>
      </c>
      <c r="N54" s="171" t="str">
        <f>IF(ครูประเมินนักเรียน!O54="","",ครูประเมินนักเรียน!O54)</f>
        <v/>
      </c>
      <c r="O54" s="171" t="str">
        <f>IF(ครูประเมินนักเรียน!P54="","",ครูประเมินนักเรียน!P54)</f>
        <v/>
      </c>
      <c r="P54" s="171" t="str">
        <f>IF(ครูประเมินนักเรียน!Q54="","",ครูประเมินนักเรียน!Q54)</f>
        <v/>
      </c>
      <c r="Q54" s="171" t="str">
        <f>IF(ครูประเมินนักเรียน!R54="","",ครูประเมินนักเรียน!R54)</f>
        <v/>
      </c>
      <c r="R54" s="171" t="str">
        <f>IF(ครูประเมินนักเรียน!S54="","",ครูประเมินนักเรียน!S54)</f>
        <v/>
      </c>
      <c r="S54" s="171" t="str">
        <f>IF(ครูประเมินนักเรียน!T54="","",ครูประเมินนักเรียน!T54)</f>
        <v/>
      </c>
      <c r="T54" s="171" t="str">
        <f>IF(ครูประเมินนักเรียน!U54="","",ครูประเมินนักเรียน!U54)</f>
        <v/>
      </c>
      <c r="U54" s="171" t="str">
        <f>IF(ครูประเมินนักเรียน!V54="","",ครูประเมินนักเรียน!V54)</f>
        <v/>
      </c>
      <c r="V54" s="171" t="str">
        <f>IF(ครูประเมินนักเรียน!W54="","",ครูประเมินนักเรียน!W54)</f>
        <v/>
      </c>
      <c r="W54" s="171" t="str">
        <f>IF(ครูประเมินนักเรียน!X54="","",ครูประเมินนักเรียน!X54)</f>
        <v/>
      </c>
      <c r="X54" s="171" t="str">
        <f>IF(ครูประเมินนักเรียน!Y54="","",ครูประเมินนักเรียน!Y54)</f>
        <v/>
      </c>
      <c r="Y54" s="171" t="str">
        <f>IF(ครูประเมินนักเรียน!Z54="","",ครูประเมินนักเรียน!Z54)</f>
        <v/>
      </c>
      <c r="Z54" s="171" t="str">
        <f>IF(ครูประเมินนักเรียน!AA54="","",ครูประเมินนักเรียน!AA54)</f>
        <v/>
      </c>
      <c r="AA54" s="171" t="str">
        <f>IF(ครูประเมินนักเรียน!AB54="","",ครูประเมินนักเรียน!AB54)</f>
        <v/>
      </c>
      <c r="AB54" s="171" t="str">
        <f>IF(ครูประเมินนักเรียน!AC54="","",ครูประเมินนักเรียน!AC54)</f>
        <v/>
      </c>
      <c r="AC54" s="171" t="str">
        <f>IF(ครูประเมินนักเรียน!AD54="","",ครูประเมินนักเรียน!AD54)</f>
        <v/>
      </c>
      <c r="AD54" s="171" t="str">
        <f>IF(ครูประเมินนักเรียน!AE54="","",ครูประเมินนักเรียน!AE54)</f>
        <v/>
      </c>
      <c r="AE54" s="171" t="str">
        <f>IF(ครูประเมินนักเรียน!AF54="","",ครูประเมินนักเรียน!AF54)</f>
        <v/>
      </c>
      <c r="AF54" s="171" t="str">
        <f>IF(ครูประเมินนักเรียน!AG54="","",ครูประเมินนักเรียน!AG54)</f>
        <v/>
      </c>
      <c r="AG54" s="171" t="str">
        <f>IF(ครูประเมินนักเรียน!AH54="","",ครูประเมินนักเรียน!AH54)</f>
        <v/>
      </c>
      <c r="AH54" s="171" t="str">
        <f>IF(ครูประเมินนักเรียน!AI54="","",ครูประเมินนักเรียน!AI54)</f>
        <v/>
      </c>
      <c r="AI54" s="171" t="str">
        <f>IF(ครูประเมินนักเรียน!AJ54="","",ครูประเมินนักเรียน!AJ54)</f>
        <v/>
      </c>
      <c r="AJ54" s="171" t="str">
        <f>IF(ครูประเมินนักเรียน!AK54="","",ครูประเมินนักเรียน!AK54)</f>
        <v/>
      </c>
      <c r="AK54" s="171" t="str">
        <f>IF(ครูประเมินนักเรียน!AL54="","",ครูประเมินนักเรียน!AL54)</f>
        <v/>
      </c>
      <c r="AL54" s="171" t="str">
        <f>IF(ครูประเมินนักเรียน!AM54="","",ครูประเมินนักเรียน!AM54)</f>
        <v/>
      </c>
      <c r="AM54" s="171" t="str">
        <f>IF(ครูประเมินนักเรียน!AN54="","",ครูประเมินนักเรียน!AN54)</f>
        <v/>
      </c>
      <c r="AN54" s="171" t="str">
        <f>IF(ครูประเมินนักเรียน!AO54="","",ครูประเมินนักเรียน!AO54)</f>
        <v/>
      </c>
      <c r="AO54" s="171" t="str">
        <f>IF(ครูประเมินนักเรียน!AP54="","",ครูประเมินนักเรียน!AP54)</f>
        <v/>
      </c>
      <c r="AP54" s="171" t="str">
        <f>IF(ครูประเมินนักเรียน!AQ54="","",ครูประเมินนักเรียน!AQ54)</f>
        <v/>
      </c>
      <c r="AQ54" s="171" t="str">
        <f>IF(ครูประเมินนักเรียน!AR54="","",ครูประเมินนักเรียน!AR54)</f>
        <v/>
      </c>
      <c r="AR54" s="171" t="str">
        <f>IF(ครูประเมินนักเรียน!AS54="","",ครูประเมินนักเรียน!AS54)</f>
        <v/>
      </c>
      <c r="AS54" s="171" t="str">
        <f>IF(ครูประเมินนักเรียน!AT54="","",ครูประเมินนักเรียน!AT54)</f>
        <v/>
      </c>
      <c r="AT54" s="171" t="str">
        <f>IF(ครูประเมินนักเรียน!AU54="","",ครูประเมินนักเรียน!AU54)</f>
        <v/>
      </c>
      <c r="AU54" s="171" t="str">
        <f>IF(ครูประเมินนักเรียน!AV54="","",ครูประเมินนักเรียน!AV54)</f>
        <v/>
      </c>
      <c r="AV54" s="171" t="str">
        <f>IF(ครูประเมินนักเรียน!AW54="","",ครูประเมินนักเรียน!AW54)</f>
        <v/>
      </c>
      <c r="AW54" s="171" t="str">
        <f>IF(ครูประเมินนักเรียน!AX54="","",ครูประเมินนักเรียน!AX54)</f>
        <v/>
      </c>
      <c r="AX54" s="171" t="str">
        <f>IF(ครูประเมินนักเรียน!AY54="","",ครูประเมินนักเรียน!AY54)</f>
        <v/>
      </c>
      <c r="AY54" s="171" t="str">
        <f>IF(ครูประเมินนักเรียน!AZ54="","",ครูประเมินนักเรียน!AZ54)</f>
        <v/>
      </c>
      <c r="AZ54" s="171" t="str">
        <f>IF(ครูประเมินนักเรียน!BA54="","",ครูประเมินนักเรียน!BA54)</f>
        <v/>
      </c>
      <c r="BA54" s="172" t="str">
        <f t="shared" si="0"/>
        <v/>
      </c>
      <c r="BB54" s="173" t="str">
        <f t="shared" si="1"/>
        <v/>
      </c>
      <c r="BC54" s="179" t="str">
        <f t="shared" si="2"/>
        <v/>
      </c>
      <c r="BD54" s="174" t="str">
        <f t="shared" si="3"/>
        <v/>
      </c>
      <c r="BE54" s="177"/>
      <c r="BF54" s="177"/>
      <c r="BG54" s="177"/>
      <c r="BH54" s="177"/>
      <c r="BI54" s="177"/>
      <c r="BJ54" s="177"/>
      <c r="BK54" s="177"/>
    </row>
    <row r="55" spans="1:63" s="163" customFormat="1" ht="15.75" customHeight="1">
      <c r="BE55" s="177"/>
      <c r="BF55" s="177"/>
      <c r="BG55" s="177"/>
      <c r="BH55" s="177"/>
      <c r="BI55" s="177"/>
      <c r="BJ55" s="177"/>
      <c r="BK55" s="177"/>
    </row>
    <row r="56" spans="1:63" s="164" customFormat="1">
      <c r="BE56" s="175"/>
      <c r="BF56" s="175"/>
      <c r="BG56" s="175"/>
      <c r="BH56" s="175"/>
      <c r="BI56" s="175"/>
      <c r="BJ56" s="175"/>
      <c r="BK56" s="175"/>
    </row>
    <row r="57" spans="1:63" s="164" customFormat="1">
      <c r="BE57" s="175"/>
      <c r="BF57" s="175"/>
      <c r="BG57" s="175"/>
      <c r="BH57" s="175"/>
      <c r="BI57" s="175"/>
      <c r="BJ57" s="175"/>
      <c r="BK57" s="175"/>
    </row>
    <row r="58" spans="1:63" s="164" customFormat="1">
      <c r="BE58" s="175"/>
      <c r="BF58" s="175"/>
      <c r="BG58" s="175"/>
      <c r="BH58" s="175"/>
      <c r="BI58" s="175"/>
      <c r="BJ58" s="175"/>
      <c r="BK58" s="175"/>
    </row>
    <row r="59" spans="1:63" s="164" customFormat="1">
      <c r="BE59" s="175"/>
      <c r="BF59" s="175"/>
      <c r="BG59" s="175"/>
      <c r="BH59" s="175"/>
      <c r="BI59" s="175"/>
      <c r="BJ59" s="175"/>
      <c r="BK59" s="175"/>
    </row>
    <row r="60" spans="1:63" s="164" customFormat="1">
      <c r="BE60" s="175"/>
      <c r="BF60" s="175"/>
      <c r="BG60" s="175"/>
      <c r="BH60" s="175"/>
      <c r="BI60" s="175"/>
      <c r="BJ60" s="175"/>
      <c r="BK60" s="175"/>
    </row>
    <row r="61" spans="1:63" s="164" customFormat="1">
      <c r="BE61" s="175"/>
      <c r="BF61" s="175"/>
      <c r="BG61" s="175"/>
      <c r="BH61" s="175"/>
      <c r="BI61" s="175"/>
      <c r="BJ61" s="175"/>
      <c r="BK61" s="175"/>
    </row>
    <row r="62" spans="1:63" s="164" customFormat="1">
      <c r="BE62" s="175"/>
      <c r="BF62" s="175"/>
      <c r="BG62" s="175"/>
      <c r="BH62" s="175"/>
      <c r="BI62" s="175"/>
      <c r="BJ62" s="175"/>
      <c r="BK62" s="175"/>
    </row>
    <row r="63" spans="1:63" s="164" customFormat="1">
      <c r="BE63" s="175"/>
      <c r="BF63" s="175"/>
      <c r="BG63" s="175"/>
      <c r="BH63" s="175"/>
      <c r="BI63" s="175"/>
      <c r="BJ63" s="175"/>
      <c r="BK63" s="175"/>
    </row>
    <row r="64" spans="1:63" s="164" customFormat="1">
      <c r="BE64" s="175"/>
      <c r="BF64" s="175"/>
      <c r="BG64" s="175"/>
      <c r="BH64" s="175"/>
      <c r="BI64" s="175"/>
      <c r="BJ64" s="175"/>
      <c r="BK64" s="175"/>
    </row>
    <row r="65" spans="57:63" s="164" customFormat="1">
      <c r="BE65" s="175"/>
      <c r="BF65" s="175"/>
      <c r="BG65" s="175"/>
      <c r="BH65" s="175"/>
      <c r="BI65" s="175"/>
      <c r="BJ65" s="175"/>
      <c r="BK65" s="175"/>
    </row>
    <row r="66" spans="57:63" s="164" customFormat="1">
      <c r="BE66" s="175"/>
      <c r="BF66" s="175"/>
      <c r="BG66" s="175"/>
      <c r="BH66" s="175"/>
      <c r="BI66" s="175"/>
      <c r="BJ66" s="175"/>
      <c r="BK66" s="175"/>
    </row>
    <row r="67" spans="57:63" s="164" customFormat="1">
      <c r="BE67" s="175"/>
      <c r="BF67" s="175"/>
      <c r="BG67" s="175"/>
      <c r="BH67" s="175"/>
      <c r="BI67" s="175"/>
      <c r="BJ67" s="175"/>
      <c r="BK67" s="175"/>
    </row>
    <row r="68" spans="57:63" s="164" customFormat="1">
      <c r="BE68" s="175"/>
      <c r="BF68" s="175"/>
      <c r="BG68" s="175"/>
      <c r="BH68" s="175"/>
      <c r="BI68" s="175"/>
      <c r="BJ68" s="175"/>
      <c r="BK68" s="175"/>
    </row>
    <row r="69" spans="57:63" s="164" customFormat="1">
      <c r="BE69" s="175"/>
      <c r="BF69" s="175"/>
      <c r="BG69" s="175"/>
      <c r="BH69" s="175"/>
      <c r="BI69" s="175"/>
      <c r="BJ69" s="175"/>
      <c r="BK69" s="175"/>
    </row>
    <row r="70" spans="57:63" s="164" customFormat="1">
      <c r="BE70" s="175"/>
      <c r="BF70" s="175"/>
      <c r="BG70" s="175"/>
      <c r="BH70" s="175"/>
      <c r="BI70" s="175"/>
      <c r="BJ70" s="175"/>
      <c r="BK70" s="175"/>
    </row>
    <row r="71" spans="57:63" s="164" customFormat="1">
      <c r="BE71" s="175"/>
      <c r="BF71" s="175"/>
      <c r="BG71" s="175"/>
      <c r="BH71" s="175"/>
      <c r="BI71" s="175"/>
      <c r="BJ71" s="175"/>
      <c r="BK71" s="175"/>
    </row>
    <row r="72" spans="57:63" s="164" customFormat="1">
      <c r="BE72" s="175"/>
      <c r="BF72" s="175"/>
      <c r="BG72" s="175"/>
      <c r="BH72" s="175"/>
      <c r="BI72" s="175"/>
      <c r="BJ72" s="175"/>
      <c r="BK72" s="175"/>
    </row>
    <row r="73" spans="57:63" s="164" customFormat="1">
      <c r="BE73" s="175"/>
      <c r="BF73" s="175"/>
      <c r="BG73" s="175"/>
      <c r="BH73" s="175"/>
      <c r="BI73" s="175"/>
      <c r="BJ73" s="175"/>
      <c r="BK73" s="175"/>
    </row>
    <row r="74" spans="57:63" s="164" customFormat="1">
      <c r="BE74" s="175"/>
      <c r="BF74" s="175"/>
      <c r="BG74" s="175"/>
      <c r="BH74" s="175"/>
      <c r="BI74" s="175"/>
      <c r="BJ74" s="175"/>
      <c r="BK74" s="175"/>
    </row>
    <row r="75" spans="57:63" s="164" customFormat="1">
      <c r="BE75" s="175"/>
      <c r="BF75" s="175"/>
      <c r="BG75" s="175"/>
      <c r="BH75" s="175"/>
      <c r="BI75" s="175"/>
      <c r="BJ75" s="175"/>
      <c r="BK75" s="175"/>
    </row>
    <row r="76" spans="57:63" s="164" customFormat="1">
      <c r="BE76" s="175"/>
      <c r="BF76" s="175"/>
      <c r="BG76" s="175"/>
      <c r="BH76" s="175"/>
      <c r="BI76" s="175"/>
      <c r="BJ76" s="175"/>
      <c r="BK76" s="175"/>
    </row>
    <row r="77" spans="57:63" s="164" customFormat="1">
      <c r="BE77" s="175"/>
      <c r="BF77" s="175"/>
      <c r="BG77" s="175"/>
      <c r="BH77" s="175"/>
      <c r="BI77" s="175"/>
      <c r="BJ77" s="175"/>
      <c r="BK77" s="175"/>
    </row>
    <row r="78" spans="57:63" s="164" customFormat="1">
      <c r="BE78" s="175"/>
      <c r="BF78" s="175"/>
      <c r="BG78" s="175"/>
      <c r="BH78" s="175"/>
      <c r="BI78" s="175"/>
      <c r="BJ78" s="175"/>
      <c r="BK78" s="175"/>
    </row>
    <row r="79" spans="57:63" s="164" customFormat="1">
      <c r="BE79" s="175"/>
      <c r="BF79" s="175"/>
      <c r="BG79" s="175"/>
      <c r="BH79" s="175"/>
      <c r="BI79" s="175"/>
      <c r="BJ79" s="175"/>
      <c r="BK79" s="175"/>
    </row>
    <row r="80" spans="57:63" s="164" customFormat="1">
      <c r="BE80" s="175"/>
      <c r="BF80" s="175"/>
      <c r="BG80" s="175"/>
      <c r="BH80" s="175"/>
      <c r="BI80" s="175"/>
      <c r="BJ80" s="175"/>
      <c r="BK80" s="175"/>
    </row>
  </sheetData>
  <sheetProtection sheet="1" objects="1" scenarios="1" selectLockedCells="1"/>
  <mergeCells count="89">
    <mergeCell ref="BF9:BH9"/>
    <mergeCell ref="AY7:AY9"/>
    <mergeCell ref="AZ7:AZ9"/>
    <mergeCell ref="S8:S9"/>
    <mergeCell ref="T8:T9"/>
    <mergeCell ref="U8:U9"/>
    <mergeCell ref="V8:X8"/>
    <mergeCell ref="Y8:Y9"/>
    <mergeCell ref="Z8:Z9"/>
    <mergeCell ref="AB8:AB9"/>
    <mergeCell ref="AC8:AC9"/>
    <mergeCell ref="AS7:AS9"/>
    <mergeCell ref="AT7:AT9"/>
    <mergeCell ref="AU7:AU9"/>
    <mergeCell ref="AV7:AV9"/>
    <mergeCell ref="AK7:AK9"/>
    <mergeCell ref="AM7:AM9"/>
    <mergeCell ref="AN7:AN9"/>
    <mergeCell ref="AO7:AO9"/>
    <mergeCell ref="AP7:AP9"/>
    <mergeCell ref="AQ7:AQ9"/>
    <mergeCell ref="AK6:AM6"/>
    <mergeCell ref="L7:L9"/>
    <mergeCell ref="M7:M9"/>
    <mergeCell ref="N7:N9"/>
    <mergeCell ref="O7:O9"/>
    <mergeCell ref="P7:P9"/>
    <mergeCell ref="AL7:AL9"/>
    <mergeCell ref="R7:R9"/>
    <mergeCell ref="S7:Z7"/>
    <mergeCell ref="AA7:AA9"/>
    <mergeCell ref="AB7:AD7"/>
    <mergeCell ref="AE7:AE9"/>
    <mergeCell ref="AF7:AF9"/>
    <mergeCell ref="AD8:AD9"/>
    <mergeCell ref="AG7:AG9"/>
    <mergeCell ref="AH7:AH9"/>
    <mergeCell ref="J7:J9"/>
    <mergeCell ref="M6:O6"/>
    <mergeCell ref="P6:R6"/>
    <mergeCell ref="S6:AE6"/>
    <mergeCell ref="AH6:AJ6"/>
    <mergeCell ref="AI7:AI9"/>
    <mergeCell ref="AJ7:AJ9"/>
    <mergeCell ref="BC4:BC9"/>
    <mergeCell ref="BD4:BD9"/>
    <mergeCell ref="D5:G5"/>
    <mergeCell ref="H5:I5"/>
    <mergeCell ref="J5:K5"/>
    <mergeCell ref="M5:O5"/>
    <mergeCell ref="P5:R5"/>
    <mergeCell ref="S5:AE5"/>
    <mergeCell ref="AH5:AJ5"/>
    <mergeCell ref="AK5:AM5"/>
    <mergeCell ref="M4:R4"/>
    <mergeCell ref="S4:AF4"/>
    <mergeCell ref="AG4:AR4"/>
    <mergeCell ref="AS4:AZ4"/>
    <mergeCell ref="BA4:BA7"/>
    <mergeCell ref="Q7:Q9"/>
    <mergeCell ref="BB4:BB9"/>
    <mergeCell ref="AO5:AP5"/>
    <mergeCell ref="AQ5:AR5"/>
    <mergeCell ref="AS5:AV5"/>
    <mergeCell ref="AW5:AZ5"/>
    <mergeCell ref="AO6:AP6"/>
    <mergeCell ref="AQ6:AR6"/>
    <mergeCell ref="AS6:AV6"/>
    <mergeCell ref="AW6:AZ6"/>
    <mergeCell ref="BA8:BA9"/>
    <mergeCell ref="AW7:AW9"/>
    <mergeCell ref="AX7:AX9"/>
    <mergeCell ref="AR7:AR9"/>
    <mergeCell ref="C1:K1"/>
    <mergeCell ref="C2:K2"/>
    <mergeCell ref="A4:A9"/>
    <mergeCell ref="B4:B9"/>
    <mergeCell ref="C4:C9"/>
    <mergeCell ref="D4:L4"/>
    <mergeCell ref="D6:G6"/>
    <mergeCell ref="H6:I6"/>
    <mergeCell ref="J6:K6"/>
    <mergeCell ref="K7:K9"/>
    <mergeCell ref="D7:D9"/>
    <mergeCell ref="E7:E9"/>
    <mergeCell ref="F7:F9"/>
    <mergeCell ref="G7:G9"/>
    <mergeCell ref="H7:H9"/>
    <mergeCell ref="I7:I9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AZ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verticalDpi="0" r:id="rId1"/>
  <colBreaks count="3" manualBreakCount="3">
    <brk id="12" max="53" man="1"/>
    <brk id="32" max="53" man="1"/>
    <brk id="44" max="53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C00000"/>
  </sheetPr>
  <dimension ref="A1:U97"/>
  <sheetViews>
    <sheetView showGridLines="0" showRowColHeaders="0" workbookViewId="0">
      <selection activeCell="D31" sqref="D31"/>
    </sheetView>
  </sheetViews>
  <sheetFormatPr defaultColWidth="23.28515625" defaultRowHeight="22.5"/>
  <cols>
    <col min="1" max="1" width="15.140625" style="205" customWidth="1"/>
    <col min="2" max="2" width="4.140625" style="1" customWidth="1"/>
    <col min="3" max="3" width="8.42578125" style="1" customWidth="1"/>
    <col min="4" max="4" width="26.42578125" style="1" customWidth="1"/>
    <col min="5" max="5" width="14.140625" style="1" customWidth="1"/>
    <col min="6" max="17" width="3.28515625" style="1" customWidth="1"/>
    <col min="18" max="18" width="2.5703125" style="205" customWidth="1"/>
    <col min="19" max="21" width="23.28515625" style="205"/>
    <col min="22" max="16384" width="23.28515625" style="1"/>
  </cols>
  <sheetData>
    <row r="1" spans="1:21" s="6" customFormat="1" ht="19.5" customHeight="1">
      <c r="A1" s="29"/>
      <c r="B1" s="207"/>
      <c r="C1" s="364" t="str">
        <f>"รายชื่อนักเรียน "&amp;บันทึกข้อความ!Q6&amp;"  "&amp;บันทึกข้อความ!Q7</f>
        <v>รายชื่อนักเรียน โรงเรียนบ้านกุดโบสถ์  สำนักงานเขตพื้นที่การศึกษาประถมศึกษานครราชสีมา เขต3</v>
      </c>
      <c r="D1" s="364"/>
      <c r="E1" s="364"/>
      <c r="F1" s="364"/>
      <c r="G1" s="364"/>
      <c r="H1" s="364"/>
      <c r="I1" s="364"/>
      <c r="J1" s="364"/>
      <c r="K1" s="364"/>
      <c r="L1" s="364"/>
      <c r="M1" s="364"/>
      <c r="N1" s="364"/>
      <c r="O1" s="364"/>
      <c r="P1" s="364"/>
      <c r="Q1" s="364"/>
      <c r="R1" s="29"/>
      <c r="S1" s="29"/>
      <c r="T1" s="29"/>
      <c r="U1" s="29"/>
    </row>
    <row r="2" spans="1:21" s="6" customFormat="1" ht="19.5" customHeight="1">
      <c r="A2" s="29"/>
      <c r="B2" s="207"/>
      <c r="C2" s="207"/>
      <c r="D2" s="364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E2" s="364"/>
      <c r="F2" s="364"/>
      <c r="G2" s="364"/>
      <c r="H2" s="364"/>
      <c r="I2" s="364"/>
      <c r="J2" s="364"/>
      <c r="K2" s="364"/>
      <c r="L2" s="364"/>
      <c r="M2" s="364"/>
      <c r="N2" s="364"/>
      <c r="O2" s="364"/>
      <c r="P2" s="364"/>
      <c r="Q2" s="364"/>
      <c r="R2" s="29"/>
      <c r="S2" s="29"/>
      <c r="T2" s="29"/>
      <c r="U2" s="29"/>
    </row>
    <row r="3" spans="1:21" s="30" customFormat="1" ht="7.5" customHeight="1">
      <c r="A3" s="29"/>
      <c r="B3" s="208"/>
      <c r="C3" s="208"/>
      <c r="D3" s="208"/>
      <c r="E3" s="208"/>
      <c r="F3" s="208"/>
      <c r="G3" s="208"/>
      <c r="H3" s="208"/>
      <c r="I3" s="208"/>
      <c r="J3" s="208"/>
      <c r="K3" s="208"/>
      <c r="L3" s="208"/>
      <c r="M3" s="208"/>
      <c r="N3" s="208"/>
      <c r="O3" s="208"/>
      <c r="P3" s="208"/>
      <c r="Q3" s="208"/>
      <c r="R3" s="29"/>
      <c r="S3" s="29"/>
      <c r="T3" s="29"/>
      <c r="U3" s="29"/>
    </row>
    <row r="4" spans="1:21" s="6" customFormat="1" ht="22.5" customHeight="1">
      <c r="A4" s="29"/>
      <c r="B4" s="208"/>
      <c r="C4" s="209"/>
      <c r="D4" s="209"/>
      <c r="E4" s="364"/>
      <c r="F4" s="364"/>
      <c r="G4" s="364"/>
      <c r="H4" s="364"/>
      <c r="I4" s="364"/>
      <c r="J4" s="364"/>
      <c r="K4" s="364"/>
      <c r="L4" s="364"/>
      <c r="M4" s="364"/>
      <c r="N4" s="364"/>
      <c r="O4" s="364"/>
      <c r="P4" s="364"/>
      <c r="Q4" s="364"/>
      <c r="R4" s="29"/>
      <c r="S4" s="29"/>
      <c r="T4" s="29"/>
      <c r="U4" s="29"/>
    </row>
    <row r="5" spans="1:21" ht="60" customHeight="1">
      <c r="B5" s="227" t="s">
        <v>0</v>
      </c>
      <c r="C5" s="228" t="str">
        <f>สรุปผลสมรรถนะ!C4</f>
        <v>เลขประจำตัวนักเรียน</v>
      </c>
      <c r="D5" s="227" t="s">
        <v>1</v>
      </c>
      <c r="E5" s="231" t="s">
        <v>293</v>
      </c>
      <c r="F5" s="229"/>
      <c r="G5" s="212"/>
      <c r="H5" s="212"/>
      <c r="I5" s="212"/>
      <c r="J5" s="212"/>
      <c r="K5" s="212"/>
      <c r="L5" s="212"/>
      <c r="M5" s="212"/>
      <c r="N5" s="212"/>
      <c r="O5" s="212"/>
      <c r="P5" s="212"/>
      <c r="Q5" s="212"/>
    </row>
    <row r="6" spans="1:21" s="3" customFormat="1" ht="15.75" customHeight="1">
      <c r="A6" s="206"/>
      <c r="B6" s="210">
        <v>1</v>
      </c>
      <c r="C6" s="28">
        <v>5163</v>
      </c>
      <c r="D6" s="343" t="s">
        <v>456</v>
      </c>
      <c r="E6" s="232">
        <v>3.4</v>
      </c>
      <c r="F6" s="230"/>
      <c r="G6" s="213"/>
      <c r="H6" s="213"/>
      <c r="I6" s="213"/>
      <c r="J6" s="213"/>
      <c r="K6" s="213"/>
      <c r="L6" s="213"/>
      <c r="M6" s="213"/>
      <c r="N6" s="213"/>
      <c r="O6" s="213"/>
      <c r="P6" s="213"/>
      <c r="Q6" s="213"/>
      <c r="R6" s="206"/>
      <c r="S6" s="206"/>
      <c r="T6" s="206"/>
      <c r="U6" s="206"/>
    </row>
    <row r="7" spans="1:21" s="3" customFormat="1" ht="15.75" customHeight="1">
      <c r="A7" s="206"/>
      <c r="B7" s="210">
        <v>2</v>
      </c>
      <c r="C7" s="28">
        <v>5168</v>
      </c>
      <c r="D7" s="343" t="s">
        <v>457</v>
      </c>
      <c r="E7" s="232">
        <v>3.2</v>
      </c>
      <c r="F7" s="230"/>
      <c r="G7" s="213"/>
      <c r="H7" s="213"/>
      <c r="I7" s="213"/>
      <c r="J7" s="213"/>
      <c r="K7" s="213"/>
      <c r="L7" s="213"/>
      <c r="M7" s="213"/>
      <c r="N7" s="213"/>
      <c r="O7" s="213"/>
      <c r="P7" s="213"/>
      <c r="Q7" s="213"/>
      <c r="R7" s="206"/>
      <c r="S7" s="206"/>
      <c r="T7" s="206"/>
      <c r="U7" s="206"/>
    </row>
    <row r="8" spans="1:21" s="3" customFormat="1" ht="15.75" customHeight="1">
      <c r="A8" s="206"/>
      <c r="B8" s="210">
        <v>3</v>
      </c>
      <c r="C8" s="28">
        <v>5169</v>
      </c>
      <c r="D8" s="343" t="s">
        <v>458</v>
      </c>
      <c r="E8" s="232">
        <v>2.4500000000000002</v>
      </c>
      <c r="F8" s="230"/>
      <c r="G8" s="213"/>
      <c r="H8" s="213"/>
      <c r="I8" s="213"/>
      <c r="J8" s="213"/>
      <c r="K8" s="213"/>
      <c r="L8" s="213"/>
      <c r="M8" s="213"/>
      <c r="N8" s="213"/>
      <c r="O8" s="213"/>
      <c r="P8" s="213"/>
      <c r="Q8" s="213"/>
      <c r="R8" s="206"/>
      <c r="S8" s="206"/>
      <c r="T8" s="206"/>
      <c r="U8" s="206"/>
    </row>
    <row r="9" spans="1:21" s="3" customFormat="1" ht="15.75" customHeight="1">
      <c r="A9" s="206"/>
      <c r="B9" s="210">
        <v>4</v>
      </c>
      <c r="C9" s="28">
        <v>5170</v>
      </c>
      <c r="D9" s="343" t="s">
        <v>459</v>
      </c>
      <c r="E9" s="232"/>
      <c r="F9" s="230"/>
      <c r="G9" s="213"/>
      <c r="H9" s="213"/>
      <c r="I9" s="213"/>
      <c r="J9" s="213"/>
      <c r="K9" s="213"/>
      <c r="L9" s="213"/>
      <c r="M9" s="213"/>
      <c r="N9" s="213"/>
      <c r="O9" s="213"/>
      <c r="P9" s="213"/>
      <c r="Q9" s="213"/>
      <c r="R9" s="206"/>
      <c r="S9" s="206"/>
      <c r="T9" s="206"/>
      <c r="U9" s="206"/>
    </row>
    <row r="10" spans="1:21" s="3" customFormat="1" ht="15.75" customHeight="1">
      <c r="A10" s="206"/>
      <c r="B10" s="210">
        <v>5</v>
      </c>
      <c r="C10" s="28">
        <v>5172</v>
      </c>
      <c r="D10" s="343" t="s">
        <v>460</v>
      </c>
      <c r="E10" s="232"/>
      <c r="F10" s="230"/>
      <c r="G10" s="213"/>
      <c r="H10" s="213"/>
      <c r="I10" s="213"/>
      <c r="J10" s="213"/>
      <c r="K10" s="213"/>
      <c r="L10" s="213"/>
      <c r="M10" s="213"/>
      <c r="N10" s="213"/>
      <c r="O10" s="213"/>
      <c r="P10" s="213"/>
      <c r="Q10" s="213"/>
      <c r="R10" s="206"/>
      <c r="S10" s="206"/>
      <c r="T10" s="206"/>
      <c r="U10" s="206"/>
    </row>
    <row r="11" spans="1:21" s="3" customFormat="1" ht="15.75" customHeight="1">
      <c r="A11" s="206"/>
      <c r="B11" s="210">
        <v>6</v>
      </c>
      <c r="C11" s="28">
        <v>5194</v>
      </c>
      <c r="D11" s="343" t="s">
        <v>461</v>
      </c>
      <c r="E11" s="232"/>
      <c r="F11" s="230"/>
      <c r="G11" s="213"/>
      <c r="H11" s="213"/>
      <c r="I11" s="213"/>
      <c r="J11" s="213"/>
      <c r="K11" s="213"/>
      <c r="L11" s="213"/>
      <c r="M11" s="213"/>
      <c r="N11" s="213"/>
      <c r="O11" s="213"/>
      <c r="P11" s="213"/>
      <c r="Q11" s="213"/>
      <c r="R11" s="206"/>
      <c r="S11" s="206"/>
      <c r="T11" s="206"/>
      <c r="U11" s="206"/>
    </row>
    <row r="12" spans="1:21" s="3" customFormat="1" ht="15.75" customHeight="1">
      <c r="A12" s="206"/>
      <c r="B12" s="210">
        <v>7</v>
      </c>
      <c r="C12" s="28">
        <v>5599</v>
      </c>
      <c r="D12" s="343" t="s">
        <v>462</v>
      </c>
      <c r="E12" s="232"/>
      <c r="F12" s="230"/>
      <c r="G12" s="213"/>
      <c r="H12" s="213"/>
      <c r="I12" s="213"/>
      <c r="J12" s="213"/>
      <c r="K12" s="213"/>
      <c r="L12" s="213"/>
      <c r="M12" s="213"/>
      <c r="N12" s="213"/>
      <c r="O12" s="213"/>
      <c r="P12" s="213"/>
      <c r="Q12" s="213"/>
      <c r="R12" s="206"/>
      <c r="S12" s="206"/>
      <c r="T12" s="206"/>
      <c r="U12" s="206"/>
    </row>
    <row r="13" spans="1:21" s="3" customFormat="1" ht="15.75" customHeight="1">
      <c r="A13" s="206"/>
      <c r="B13" s="210">
        <v>8</v>
      </c>
      <c r="C13" s="28">
        <v>5600</v>
      </c>
      <c r="D13" s="343" t="s">
        <v>463</v>
      </c>
      <c r="E13" s="232"/>
      <c r="F13" s="230"/>
      <c r="G13" s="213"/>
      <c r="H13" s="213"/>
      <c r="I13" s="213"/>
      <c r="J13" s="213"/>
      <c r="K13" s="213"/>
      <c r="L13" s="213"/>
      <c r="M13" s="213"/>
      <c r="N13" s="213"/>
      <c r="O13" s="213"/>
      <c r="P13" s="213"/>
      <c r="Q13" s="213"/>
      <c r="R13" s="206"/>
      <c r="S13" s="206"/>
      <c r="T13" s="206"/>
      <c r="U13" s="206"/>
    </row>
    <row r="14" spans="1:21" s="3" customFormat="1" ht="15.75" customHeight="1">
      <c r="A14" s="206"/>
      <c r="B14" s="210">
        <v>9</v>
      </c>
      <c r="C14" s="28">
        <v>5174</v>
      </c>
      <c r="D14" s="343" t="s">
        <v>464</v>
      </c>
      <c r="E14" s="232"/>
      <c r="F14" s="230"/>
      <c r="G14" s="213"/>
      <c r="H14" s="213"/>
      <c r="I14" s="213"/>
      <c r="J14" s="213"/>
      <c r="K14" s="213"/>
      <c r="L14" s="213"/>
      <c r="M14" s="213"/>
      <c r="N14" s="213"/>
      <c r="O14" s="213"/>
      <c r="P14" s="213"/>
      <c r="Q14" s="213"/>
      <c r="R14" s="206"/>
      <c r="S14" s="206"/>
      <c r="T14" s="206"/>
      <c r="U14" s="206"/>
    </row>
    <row r="15" spans="1:21" s="3" customFormat="1" ht="15.75" customHeight="1">
      <c r="A15" s="206"/>
      <c r="B15" s="210">
        <v>10</v>
      </c>
      <c r="C15" s="28">
        <v>5178</v>
      </c>
      <c r="D15" s="343" t="s">
        <v>465</v>
      </c>
      <c r="E15" s="232"/>
      <c r="F15" s="230"/>
      <c r="G15" s="213"/>
      <c r="H15" s="213"/>
      <c r="I15" s="213"/>
      <c r="J15" s="213"/>
      <c r="K15" s="213"/>
      <c r="L15" s="213"/>
      <c r="M15" s="213"/>
      <c r="N15" s="213"/>
      <c r="O15" s="213"/>
      <c r="P15" s="213"/>
      <c r="Q15" s="213"/>
      <c r="R15" s="206"/>
      <c r="S15" s="206"/>
      <c r="T15" s="206"/>
      <c r="U15" s="206"/>
    </row>
    <row r="16" spans="1:21" s="3" customFormat="1" ht="15.75" customHeight="1">
      <c r="A16" s="206"/>
      <c r="B16" s="210">
        <v>11</v>
      </c>
      <c r="C16" s="28">
        <v>5179</v>
      </c>
      <c r="D16" s="343" t="s">
        <v>466</v>
      </c>
      <c r="E16" s="232"/>
      <c r="F16" s="230"/>
      <c r="G16" s="213"/>
      <c r="H16" s="213"/>
      <c r="I16" s="213"/>
      <c r="J16" s="213"/>
      <c r="K16" s="213"/>
      <c r="L16" s="213"/>
      <c r="M16" s="213"/>
      <c r="N16" s="213"/>
      <c r="O16" s="213"/>
      <c r="P16" s="213"/>
      <c r="Q16" s="213"/>
      <c r="R16" s="206"/>
      <c r="S16" s="206"/>
      <c r="T16" s="206"/>
      <c r="U16" s="206"/>
    </row>
    <row r="17" spans="1:21" s="3" customFormat="1" ht="15.75" customHeight="1">
      <c r="A17" s="206"/>
      <c r="B17" s="210">
        <v>12</v>
      </c>
      <c r="C17" s="28">
        <v>5183</v>
      </c>
      <c r="D17" s="343" t="s">
        <v>467</v>
      </c>
      <c r="E17" s="232"/>
      <c r="F17" s="230"/>
      <c r="G17" s="213"/>
      <c r="H17" s="213"/>
      <c r="I17" s="213"/>
      <c r="J17" s="213"/>
      <c r="K17" s="213"/>
      <c r="L17" s="213"/>
      <c r="M17" s="213"/>
      <c r="N17" s="213"/>
      <c r="O17" s="213"/>
      <c r="P17" s="213"/>
      <c r="Q17" s="213"/>
      <c r="R17" s="206"/>
      <c r="S17" s="206"/>
      <c r="T17" s="206"/>
      <c r="U17" s="206"/>
    </row>
    <row r="18" spans="1:21" s="3" customFormat="1" ht="15.75" customHeight="1">
      <c r="A18" s="206"/>
      <c r="B18" s="210">
        <v>13</v>
      </c>
      <c r="C18" s="28">
        <v>5185</v>
      </c>
      <c r="D18" s="343" t="s">
        <v>468</v>
      </c>
      <c r="E18" s="232"/>
      <c r="F18" s="230"/>
      <c r="G18" s="213"/>
      <c r="H18" s="213"/>
      <c r="I18" s="213"/>
      <c r="J18" s="213"/>
      <c r="K18" s="213"/>
      <c r="L18" s="213"/>
      <c r="M18" s="213"/>
      <c r="N18" s="213"/>
      <c r="O18" s="213"/>
      <c r="P18" s="213"/>
      <c r="Q18" s="213"/>
      <c r="R18" s="206"/>
      <c r="S18" s="206"/>
      <c r="T18" s="206"/>
      <c r="U18" s="206"/>
    </row>
    <row r="19" spans="1:21" s="3" customFormat="1" ht="15.75" customHeight="1">
      <c r="A19" s="206"/>
      <c r="B19" s="210">
        <v>14</v>
      </c>
      <c r="C19" s="343">
        <v>5279</v>
      </c>
      <c r="D19" s="343" t="s">
        <v>469</v>
      </c>
      <c r="E19" s="232"/>
      <c r="F19" s="230"/>
      <c r="G19" s="213"/>
      <c r="H19" s="213"/>
      <c r="I19" s="213"/>
      <c r="J19" s="213"/>
      <c r="K19" s="213"/>
      <c r="L19" s="213"/>
      <c r="M19" s="213"/>
      <c r="N19" s="213"/>
      <c r="O19" s="213"/>
      <c r="P19" s="213"/>
      <c r="Q19" s="213"/>
      <c r="R19" s="206"/>
      <c r="S19" s="206"/>
      <c r="T19" s="206"/>
      <c r="U19" s="206"/>
    </row>
    <row r="20" spans="1:21" s="3" customFormat="1" ht="15.75" customHeight="1">
      <c r="A20" s="206"/>
      <c r="B20" s="210">
        <v>15</v>
      </c>
      <c r="C20" s="343">
        <v>5427</v>
      </c>
      <c r="D20" s="343" t="s">
        <v>470</v>
      </c>
      <c r="E20" s="232"/>
      <c r="F20" s="230"/>
      <c r="G20" s="213"/>
      <c r="H20" s="213"/>
      <c r="I20" s="213"/>
      <c r="J20" s="213"/>
      <c r="K20" s="213"/>
      <c r="L20" s="213"/>
      <c r="M20" s="213"/>
      <c r="N20" s="213"/>
      <c r="O20" s="213"/>
      <c r="P20" s="213"/>
      <c r="Q20" s="213"/>
      <c r="R20" s="206"/>
      <c r="S20" s="206"/>
      <c r="T20" s="206"/>
      <c r="U20" s="206"/>
    </row>
    <row r="21" spans="1:21" s="3" customFormat="1" ht="15.75" customHeight="1">
      <c r="A21" s="206"/>
      <c r="B21" s="210">
        <v>16</v>
      </c>
      <c r="C21" s="343">
        <v>5592</v>
      </c>
      <c r="D21" s="343" t="s">
        <v>471</v>
      </c>
      <c r="E21" s="232"/>
      <c r="F21" s="230"/>
      <c r="G21" s="213"/>
      <c r="H21" s="213"/>
      <c r="I21" s="213"/>
      <c r="J21" s="213"/>
      <c r="K21" s="213"/>
      <c r="L21" s="213"/>
      <c r="M21" s="213"/>
      <c r="N21" s="213"/>
      <c r="O21" s="213"/>
      <c r="P21" s="213"/>
      <c r="Q21" s="213"/>
      <c r="R21" s="206"/>
      <c r="S21" s="206"/>
      <c r="T21" s="206"/>
      <c r="U21" s="206"/>
    </row>
    <row r="22" spans="1:21" s="3" customFormat="1" ht="15.75" customHeight="1">
      <c r="A22" s="206"/>
      <c r="B22" s="210">
        <v>17</v>
      </c>
      <c r="C22" s="343">
        <v>5594</v>
      </c>
      <c r="D22" s="343" t="s">
        <v>472</v>
      </c>
      <c r="E22" s="232"/>
      <c r="F22" s="230"/>
      <c r="G22" s="213"/>
      <c r="H22" s="213"/>
      <c r="I22" s="213"/>
      <c r="J22" s="213"/>
      <c r="K22" s="213"/>
      <c r="L22" s="213"/>
      <c r="M22" s="213"/>
      <c r="N22" s="213"/>
      <c r="O22" s="213"/>
      <c r="P22" s="213"/>
      <c r="Q22" s="213"/>
      <c r="R22" s="206"/>
      <c r="S22" s="206"/>
      <c r="T22" s="206"/>
      <c r="U22" s="206"/>
    </row>
    <row r="23" spans="1:21" s="3" customFormat="1" ht="15.75" customHeight="1">
      <c r="A23" s="206"/>
      <c r="B23" s="210">
        <v>18</v>
      </c>
      <c r="C23" s="28"/>
      <c r="D23" s="343" t="s">
        <v>473</v>
      </c>
      <c r="E23" s="232"/>
      <c r="F23" s="230"/>
      <c r="G23" s="213"/>
      <c r="H23" s="213"/>
      <c r="I23" s="213"/>
      <c r="J23" s="213"/>
      <c r="K23" s="213"/>
      <c r="L23" s="213"/>
      <c r="M23" s="213"/>
      <c r="N23" s="213"/>
      <c r="O23" s="213"/>
      <c r="P23" s="213"/>
      <c r="Q23" s="213"/>
      <c r="R23" s="206"/>
      <c r="S23" s="206"/>
      <c r="T23" s="206"/>
      <c r="U23" s="206"/>
    </row>
    <row r="24" spans="1:21" s="3" customFormat="1" ht="15.75" customHeight="1">
      <c r="A24" s="206"/>
      <c r="B24" s="210">
        <v>19</v>
      </c>
      <c r="C24" s="28"/>
      <c r="D24" s="211"/>
      <c r="E24" s="232"/>
      <c r="F24" s="230"/>
      <c r="G24" s="213"/>
      <c r="H24" s="213"/>
      <c r="I24" s="213"/>
      <c r="J24" s="213"/>
      <c r="K24" s="213"/>
      <c r="L24" s="213"/>
      <c r="M24" s="213"/>
      <c r="N24" s="213"/>
      <c r="O24" s="213"/>
      <c r="P24" s="213"/>
      <c r="Q24" s="213"/>
      <c r="R24" s="206"/>
      <c r="S24" s="206"/>
      <c r="T24" s="206"/>
      <c r="U24" s="206"/>
    </row>
    <row r="25" spans="1:21" s="3" customFormat="1" ht="15.75" customHeight="1">
      <c r="A25" s="206"/>
      <c r="B25" s="210">
        <v>20</v>
      </c>
      <c r="C25" s="28"/>
      <c r="D25" s="211"/>
      <c r="E25" s="232"/>
      <c r="F25" s="230"/>
      <c r="G25" s="213"/>
      <c r="H25" s="213"/>
      <c r="I25" s="213"/>
      <c r="J25" s="213"/>
      <c r="K25" s="213"/>
      <c r="L25" s="213"/>
      <c r="M25" s="213"/>
      <c r="N25" s="213"/>
      <c r="O25" s="213"/>
      <c r="P25" s="213"/>
      <c r="Q25" s="213"/>
      <c r="R25" s="206"/>
      <c r="S25" s="206"/>
      <c r="T25" s="206"/>
      <c r="U25" s="206"/>
    </row>
    <row r="26" spans="1:21" s="3" customFormat="1" ht="15.75" customHeight="1">
      <c r="A26" s="206"/>
      <c r="B26" s="210">
        <v>21</v>
      </c>
      <c r="C26" s="28"/>
      <c r="D26" s="211"/>
      <c r="E26" s="232"/>
      <c r="F26" s="230"/>
      <c r="G26" s="213"/>
      <c r="H26" s="213"/>
      <c r="I26" s="213"/>
      <c r="J26" s="213"/>
      <c r="K26" s="213"/>
      <c r="L26" s="213"/>
      <c r="M26" s="213"/>
      <c r="N26" s="213"/>
      <c r="O26" s="213"/>
      <c r="P26" s="213"/>
      <c r="Q26" s="213"/>
      <c r="R26" s="206"/>
      <c r="S26" s="206"/>
      <c r="T26" s="206"/>
      <c r="U26" s="206"/>
    </row>
    <row r="27" spans="1:21" s="3" customFormat="1" ht="15.75" customHeight="1">
      <c r="A27" s="206"/>
      <c r="B27" s="210">
        <v>22</v>
      </c>
      <c r="C27" s="28"/>
      <c r="D27" s="211"/>
      <c r="E27" s="232"/>
      <c r="F27" s="230"/>
      <c r="G27" s="213"/>
      <c r="H27" s="213"/>
      <c r="I27" s="213"/>
      <c r="J27" s="213"/>
      <c r="K27" s="213"/>
      <c r="L27" s="213"/>
      <c r="M27" s="213"/>
      <c r="N27" s="213"/>
      <c r="O27" s="213"/>
      <c r="P27" s="213"/>
      <c r="Q27" s="213"/>
      <c r="R27" s="206"/>
      <c r="S27" s="206"/>
      <c r="T27" s="206"/>
      <c r="U27" s="206"/>
    </row>
    <row r="28" spans="1:21" s="3" customFormat="1" ht="15.75" customHeight="1">
      <c r="A28" s="206"/>
      <c r="B28" s="210">
        <v>23</v>
      </c>
      <c r="C28" s="28"/>
      <c r="D28" s="211"/>
      <c r="E28" s="232"/>
      <c r="F28" s="230"/>
      <c r="G28" s="213"/>
      <c r="H28" s="213"/>
      <c r="I28" s="213"/>
      <c r="J28" s="213"/>
      <c r="K28" s="213"/>
      <c r="L28" s="213"/>
      <c r="M28" s="213"/>
      <c r="N28" s="213"/>
      <c r="O28" s="213"/>
      <c r="P28" s="213"/>
      <c r="Q28" s="213"/>
      <c r="R28" s="206"/>
      <c r="S28" s="206"/>
      <c r="T28" s="206"/>
      <c r="U28" s="206"/>
    </row>
    <row r="29" spans="1:21" s="3" customFormat="1" ht="15.75" customHeight="1">
      <c r="A29" s="206"/>
      <c r="B29" s="210">
        <v>24</v>
      </c>
      <c r="C29" s="28"/>
      <c r="D29" s="211"/>
      <c r="E29" s="232"/>
      <c r="F29" s="230"/>
      <c r="G29" s="213"/>
      <c r="H29" s="213"/>
      <c r="I29" s="213"/>
      <c r="J29" s="213"/>
      <c r="K29" s="213"/>
      <c r="L29" s="213"/>
      <c r="M29" s="213"/>
      <c r="N29" s="213"/>
      <c r="O29" s="213"/>
      <c r="P29" s="213"/>
      <c r="Q29" s="213"/>
      <c r="R29" s="206"/>
      <c r="S29" s="206"/>
      <c r="T29" s="206"/>
      <c r="U29" s="206"/>
    </row>
    <row r="30" spans="1:21" s="3" customFormat="1" ht="15.75" customHeight="1">
      <c r="A30" s="206"/>
      <c r="B30" s="210">
        <v>25</v>
      </c>
      <c r="C30" s="28"/>
      <c r="D30" s="211"/>
      <c r="E30" s="232"/>
      <c r="F30" s="230"/>
      <c r="G30" s="213"/>
      <c r="H30" s="213"/>
      <c r="I30" s="213"/>
      <c r="J30" s="213"/>
      <c r="K30" s="213"/>
      <c r="L30" s="213"/>
      <c r="M30" s="213"/>
      <c r="N30" s="213"/>
      <c r="O30" s="213"/>
      <c r="P30" s="213"/>
      <c r="Q30" s="213"/>
      <c r="R30" s="206"/>
      <c r="S30" s="206"/>
      <c r="T30" s="206"/>
      <c r="U30" s="206"/>
    </row>
    <row r="31" spans="1:21" s="3" customFormat="1" ht="15.75" customHeight="1">
      <c r="A31" s="206"/>
      <c r="B31" s="210">
        <v>26</v>
      </c>
      <c r="C31" s="28"/>
      <c r="D31" s="211"/>
      <c r="E31" s="232"/>
      <c r="F31" s="230"/>
      <c r="G31" s="213"/>
      <c r="H31" s="213"/>
      <c r="I31" s="213"/>
      <c r="J31" s="213"/>
      <c r="K31" s="213"/>
      <c r="L31" s="213"/>
      <c r="M31" s="213"/>
      <c r="N31" s="213"/>
      <c r="O31" s="213"/>
      <c r="P31" s="213"/>
      <c r="Q31" s="213"/>
      <c r="R31" s="206"/>
      <c r="S31" s="206"/>
      <c r="T31" s="206"/>
      <c r="U31" s="206"/>
    </row>
    <row r="32" spans="1:21" s="3" customFormat="1" ht="15.75" customHeight="1">
      <c r="A32" s="206"/>
      <c r="B32" s="210">
        <v>27</v>
      </c>
      <c r="C32" s="28"/>
      <c r="D32" s="211"/>
      <c r="E32" s="232"/>
      <c r="F32" s="230"/>
      <c r="G32" s="213"/>
      <c r="H32" s="213"/>
      <c r="I32" s="213"/>
      <c r="J32" s="213"/>
      <c r="K32" s="213"/>
      <c r="L32" s="213"/>
      <c r="M32" s="213"/>
      <c r="N32" s="213"/>
      <c r="O32" s="213"/>
      <c r="P32" s="213"/>
      <c r="Q32" s="213"/>
      <c r="R32" s="206"/>
      <c r="S32" s="206"/>
      <c r="T32" s="206"/>
      <c r="U32" s="206"/>
    </row>
    <row r="33" spans="1:21" s="3" customFormat="1" ht="15.75" customHeight="1">
      <c r="A33" s="206"/>
      <c r="B33" s="210">
        <v>28</v>
      </c>
      <c r="C33" s="343"/>
      <c r="D33" s="211"/>
      <c r="E33" s="232"/>
      <c r="F33" s="230"/>
      <c r="G33" s="213"/>
      <c r="H33" s="213"/>
      <c r="I33" s="213"/>
      <c r="J33" s="213"/>
      <c r="K33" s="213"/>
      <c r="L33" s="213"/>
      <c r="M33" s="213"/>
      <c r="N33" s="213"/>
      <c r="O33" s="213"/>
      <c r="P33" s="213"/>
      <c r="Q33" s="213"/>
      <c r="R33" s="206"/>
      <c r="S33" s="206"/>
      <c r="T33" s="206"/>
      <c r="U33" s="206"/>
    </row>
    <row r="34" spans="1:21" s="3" customFormat="1" ht="15.75" customHeight="1">
      <c r="A34" s="206"/>
      <c r="B34" s="210">
        <v>29</v>
      </c>
      <c r="C34" s="343"/>
      <c r="D34" s="211"/>
      <c r="E34" s="232"/>
      <c r="F34" s="230"/>
      <c r="G34" s="213"/>
      <c r="H34" s="213"/>
      <c r="I34" s="213"/>
      <c r="J34" s="213"/>
      <c r="K34" s="213"/>
      <c r="L34" s="213"/>
      <c r="M34" s="213"/>
      <c r="N34" s="213"/>
      <c r="O34" s="213"/>
      <c r="P34" s="213"/>
      <c r="Q34" s="213"/>
      <c r="R34" s="206"/>
      <c r="S34" s="206"/>
      <c r="T34" s="206"/>
      <c r="U34" s="206"/>
    </row>
    <row r="35" spans="1:21" s="3" customFormat="1" ht="15.75" customHeight="1">
      <c r="A35" s="206"/>
      <c r="B35" s="210">
        <v>30</v>
      </c>
      <c r="C35" s="343"/>
      <c r="D35" s="211"/>
      <c r="E35" s="232"/>
      <c r="F35" s="230"/>
      <c r="G35" s="213"/>
      <c r="H35" s="213"/>
      <c r="I35" s="213"/>
      <c r="J35" s="213"/>
      <c r="K35" s="213"/>
      <c r="L35" s="213"/>
      <c r="M35" s="213"/>
      <c r="N35" s="213"/>
      <c r="O35" s="213"/>
      <c r="P35" s="213"/>
      <c r="Q35" s="213"/>
      <c r="R35" s="206"/>
      <c r="S35" s="206"/>
      <c r="T35" s="206"/>
      <c r="U35" s="206"/>
    </row>
    <row r="36" spans="1:21" s="3" customFormat="1" ht="15.75" customHeight="1">
      <c r="A36" s="206"/>
      <c r="B36" s="210">
        <v>31</v>
      </c>
      <c r="C36" s="343"/>
      <c r="D36" s="211"/>
      <c r="E36" s="232"/>
      <c r="F36" s="230"/>
      <c r="G36" s="213"/>
      <c r="H36" s="213"/>
      <c r="I36" s="213"/>
      <c r="J36" s="213"/>
      <c r="K36" s="213"/>
      <c r="L36" s="213"/>
      <c r="M36" s="213"/>
      <c r="N36" s="213"/>
      <c r="O36" s="213"/>
      <c r="P36" s="213"/>
      <c r="Q36" s="213"/>
      <c r="R36" s="206"/>
      <c r="S36" s="206"/>
      <c r="T36" s="206"/>
      <c r="U36" s="206"/>
    </row>
    <row r="37" spans="1:21" s="3" customFormat="1" ht="15.75" customHeight="1">
      <c r="A37" s="206"/>
      <c r="B37" s="210">
        <v>32</v>
      </c>
      <c r="C37" s="28"/>
      <c r="D37" s="211"/>
      <c r="E37" s="232"/>
      <c r="F37" s="230"/>
      <c r="G37" s="213"/>
      <c r="H37" s="213"/>
      <c r="I37" s="213"/>
      <c r="J37" s="213"/>
      <c r="K37" s="213"/>
      <c r="L37" s="213"/>
      <c r="M37" s="213"/>
      <c r="N37" s="213"/>
      <c r="O37" s="213"/>
      <c r="P37" s="213"/>
      <c r="Q37" s="213"/>
      <c r="R37" s="206"/>
      <c r="S37" s="206"/>
      <c r="T37" s="206"/>
      <c r="U37" s="206"/>
    </row>
    <row r="38" spans="1:21" s="3" customFormat="1" ht="15.75" customHeight="1">
      <c r="A38" s="206"/>
      <c r="B38" s="210">
        <v>33</v>
      </c>
      <c r="C38" s="28"/>
      <c r="D38" s="211"/>
      <c r="E38" s="232"/>
      <c r="F38" s="230"/>
      <c r="G38" s="213"/>
      <c r="H38" s="213"/>
      <c r="I38" s="213"/>
      <c r="J38" s="213"/>
      <c r="K38" s="213"/>
      <c r="L38" s="213"/>
      <c r="M38" s="213"/>
      <c r="N38" s="213"/>
      <c r="O38" s="213"/>
      <c r="P38" s="213"/>
      <c r="Q38" s="213"/>
      <c r="R38" s="206"/>
      <c r="S38" s="206"/>
      <c r="T38" s="206"/>
      <c r="U38" s="206"/>
    </row>
    <row r="39" spans="1:21" s="3" customFormat="1" ht="15.75" customHeight="1">
      <c r="A39" s="206"/>
      <c r="B39" s="210">
        <v>34</v>
      </c>
      <c r="C39" s="28"/>
      <c r="D39" s="211"/>
      <c r="E39" s="232"/>
      <c r="F39" s="230"/>
      <c r="G39" s="213"/>
      <c r="H39" s="213"/>
      <c r="I39" s="213"/>
      <c r="J39" s="213"/>
      <c r="K39" s="213"/>
      <c r="L39" s="213"/>
      <c r="M39" s="213"/>
      <c r="N39" s="213"/>
      <c r="O39" s="213"/>
      <c r="P39" s="213"/>
      <c r="Q39" s="213"/>
      <c r="R39" s="206"/>
      <c r="S39" s="206"/>
      <c r="T39" s="206"/>
      <c r="U39" s="206"/>
    </row>
    <row r="40" spans="1:21" s="3" customFormat="1" ht="15.75" customHeight="1">
      <c r="A40" s="206"/>
      <c r="B40" s="210">
        <v>35</v>
      </c>
      <c r="C40" s="28"/>
      <c r="D40" s="211"/>
      <c r="E40" s="232"/>
      <c r="F40" s="230"/>
      <c r="G40" s="213"/>
      <c r="H40" s="213"/>
      <c r="I40" s="213"/>
      <c r="J40" s="213"/>
      <c r="K40" s="213"/>
      <c r="L40" s="213"/>
      <c r="M40" s="213"/>
      <c r="N40" s="213"/>
      <c r="O40" s="213"/>
      <c r="P40" s="213"/>
      <c r="Q40" s="213"/>
      <c r="R40" s="206"/>
      <c r="S40" s="206"/>
      <c r="T40" s="206"/>
      <c r="U40" s="206"/>
    </row>
    <row r="41" spans="1:21" s="3" customFormat="1" ht="15.75" customHeight="1">
      <c r="A41" s="206"/>
      <c r="B41" s="210">
        <v>36</v>
      </c>
      <c r="C41" s="28"/>
      <c r="D41" s="211"/>
      <c r="E41" s="232"/>
      <c r="F41" s="230"/>
      <c r="G41" s="213"/>
      <c r="H41" s="213"/>
      <c r="I41" s="213"/>
      <c r="J41" s="213"/>
      <c r="K41" s="213"/>
      <c r="L41" s="213"/>
      <c r="M41" s="213"/>
      <c r="N41" s="213"/>
      <c r="O41" s="213"/>
      <c r="P41" s="213"/>
      <c r="Q41" s="213"/>
      <c r="R41" s="206"/>
      <c r="S41" s="206"/>
      <c r="T41" s="206"/>
      <c r="U41" s="206"/>
    </row>
    <row r="42" spans="1:21" s="3" customFormat="1" ht="15.75" customHeight="1">
      <c r="A42" s="206"/>
      <c r="B42" s="210">
        <v>37</v>
      </c>
      <c r="C42" s="28"/>
      <c r="D42" s="211"/>
      <c r="E42" s="232"/>
      <c r="F42" s="230"/>
      <c r="G42" s="213"/>
      <c r="H42" s="213"/>
      <c r="I42" s="213"/>
      <c r="J42" s="213"/>
      <c r="K42" s="213"/>
      <c r="L42" s="213"/>
      <c r="M42" s="213"/>
      <c r="N42" s="213"/>
      <c r="O42" s="213"/>
      <c r="P42" s="213"/>
      <c r="Q42" s="213"/>
      <c r="R42" s="206"/>
      <c r="S42" s="206"/>
      <c r="T42" s="206"/>
      <c r="U42" s="206"/>
    </row>
    <row r="43" spans="1:21" s="4" customFormat="1" ht="15.75" customHeight="1">
      <c r="A43" s="5"/>
      <c r="B43" s="210">
        <v>38</v>
      </c>
      <c r="C43" s="28"/>
      <c r="D43" s="211"/>
      <c r="E43" s="232"/>
      <c r="F43" s="230"/>
      <c r="G43" s="213"/>
      <c r="H43" s="213"/>
      <c r="I43" s="213"/>
      <c r="J43" s="213"/>
      <c r="K43" s="213"/>
      <c r="L43" s="213"/>
      <c r="M43" s="213"/>
      <c r="N43" s="213"/>
      <c r="O43" s="213"/>
      <c r="P43" s="213"/>
      <c r="Q43" s="213"/>
      <c r="R43" s="5"/>
      <c r="S43" s="5"/>
      <c r="T43" s="5"/>
      <c r="U43" s="5"/>
    </row>
    <row r="44" spans="1:21" s="4" customFormat="1" ht="15.75" customHeight="1">
      <c r="A44" s="5"/>
      <c r="B44" s="210">
        <v>39</v>
      </c>
      <c r="C44" s="28"/>
      <c r="D44" s="211"/>
      <c r="E44" s="232"/>
      <c r="F44" s="230"/>
      <c r="G44" s="213"/>
      <c r="H44" s="213"/>
      <c r="I44" s="213"/>
      <c r="J44" s="213"/>
      <c r="K44" s="213"/>
      <c r="L44" s="213"/>
      <c r="M44" s="213"/>
      <c r="N44" s="213"/>
      <c r="O44" s="213"/>
      <c r="P44" s="213"/>
      <c r="Q44" s="213"/>
      <c r="R44" s="5"/>
      <c r="S44" s="5"/>
      <c r="T44" s="5"/>
      <c r="U44" s="5"/>
    </row>
    <row r="45" spans="1:21" s="4" customFormat="1" ht="15.75" customHeight="1">
      <c r="A45" s="5"/>
      <c r="B45" s="210">
        <v>40</v>
      </c>
      <c r="C45" s="28"/>
      <c r="D45" s="211"/>
      <c r="E45" s="232"/>
      <c r="F45" s="230"/>
      <c r="G45" s="213"/>
      <c r="H45" s="213"/>
      <c r="I45" s="213"/>
      <c r="J45" s="213"/>
      <c r="K45" s="213"/>
      <c r="L45" s="213"/>
      <c r="M45" s="213"/>
      <c r="N45" s="213"/>
      <c r="O45" s="213"/>
      <c r="P45" s="213"/>
      <c r="Q45" s="213"/>
      <c r="R45" s="5"/>
      <c r="S45" s="5"/>
      <c r="T45" s="5"/>
      <c r="U45" s="5"/>
    </row>
    <row r="46" spans="1:21" s="4" customFormat="1" ht="15.75" customHeight="1">
      <c r="A46" s="5"/>
      <c r="B46" s="210">
        <v>41</v>
      </c>
      <c r="C46" s="28"/>
      <c r="D46" s="211"/>
      <c r="E46" s="232"/>
      <c r="F46" s="230"/>
      <c r="G46" s="213"/>
      <c r="H46" s="213"/>
      <c r="I46" s="213"/>
      <c r="J46" s="213"/>
      <c r="K46" s="213"/>
      <c r="L46" s="213"/>
      <c r="M46" s="213"/>
      <c r="N46" s="213"/>
      <c r="O46" s="213"/>
      <c r="P46" s="213"/>
      <c r="Q46" s="213"/>
      <c r="R46" s="5"/>
      <c r="S46" s="5"/>
      <c r="T46" s="5"/>
      <c r="U46" s="5"/>
    </row>
    <row r="47" spans="1:21" s="4" customFormat="1" ht="15.75" customHeight="1">
      <c r="A47" s="5"/>
      <c r="B47" s="210">
        <v>42</v>
      </c>
      <c r="C47" s="28"/>
      <c r="D47" s="211"/>
      <c r="E47" s="232"/>
      <c r="F47" s="230"/>
      <c r="G47" s="213"/>
      <c r="H47" s="213"/>
      <c r="I47" s="213"/>
      <c r="J47" s="213"/>
      <c r="K47" s="213"/>
      <c r="L47" s="213"/>
      <c r="M47" s="213"/>
      <c r="N47" s="213"/>
      <c r="O47" s="213"/>
      <c r="P47" s="213"/>
      <c r="Q47" s="213"/>
      <c r="R47" s="5"/>
      <c r="S47" s="5"/>
      <c r="T47" s="5"/>
      <c r="U47" s="5"/>
    </row>
    <row r="48" spans="1:21" s="4" customFormat="1" ht="15.75" customHeight="1">
      <c r="A48" s="5"/>
      <c r="B48" s="210">
        <v>43</v>
      </c>
      <c r="C48" s="28"/>
      <c r="D48" s="211"/>
      <c r="E48" s="232"/>
      <c r="F48" s="230"/>
      <c r="G48" s="213"/>
      <c r="H48" s="213"/>
      <c r="I48" s="213"/>
      <c r="J48" s="213"/>
      <c r="K48" s="213"/>
      <c r="L48" s="213"/>
      <c r="M48" s="213"/>
      <c r="N48" s="213"/>
      <c r="O48" s="213"/>
      <c r="P48" s="213"/>
      <c r="Q48" s="213"/>
      <c r="R48" s="5"/>
      <c r="S48" s="5"/>
      <c r="T48" s="5"/>
      <c r="U48" s="5"/>
    </row>
    <row r="49" spans="1:21" s="4" customFormat="1" ht="15.75" customHeight="1">
      <c r="A49" s="5"/>
      <c r="B49" s="210">
        <v>44</v>
      </c>
      <c r="C49" s="28"/>
      <c r="D49" s="211"/>
      <c r="E49" s="232"/>
      <c r="F49" s="230"/>
      <c r="G49" s="213"/>
      <c r="H49" s="213"/>
      <c r="I49" s="213"/>
      <c r="J49" s="213"/>
      <c r="K49" s="213"/>
      <c r="L49" s="213"/>
      <c r="M49" s="213"/>
      <c r="N49" s="213"/>
      <c r="O49" s="213"/>
      <c r="P49" s="213"/>
      <c r="Q49" s="213"/>
      <c r="R49" s="5"/>
      <c r="S49" s="5"/>
      <c r="T49" s="5"/>
      <c r="U49" s="5"/>
    </row>
    <row r="50" spans="1:21" s="4" customFormat="1" ht="15.75" customHeight="1">
      <c r="A50" s="5"/>
      <c r="B50" s="210">
        <v>45</v>
      </c>
      <c r="C50" s="28"/>
      <c r="D50" s="211"/>
      <c r="E50" s="232"/>
      <c r="F50" s="230"/>
      <c r="G50" s="213"/>
      <c r="H50" s="213"/>
      <c r="I50" s="213"/>
      <c r="J50" s="213"/>
      <c r="K50" s="213"/>
      <c r="L50" s="213"/>
      <c r="M50" s="213"/>
      <c r="N50" s="213"/>
      <c r="O50" s="213"/>
      <c r="P50" s="213"/>
      <c r="Q50" s="213"/>
      <c r="R50" s="5"/>
      <c r="S50" s="5"/>
      <c r="T50" s="5"/>
      <c r="U50" s="5"/>
    </row>
    <row r="51" spans="1:21" s="4" customFormat="1" ht="15.75" customHeight="1">
      <c r="A51" s="5"/>
      <c r="B51" s="5"/>
      <c r="C51" s="5"/>
      <c r="D51" s="5"/>
      <c r="E51" s="5"/>
      <c r="F51" s="5"/>
      <c r="G51" s="5"/>
      <c r="H51" s="5"/>
      <c r="I51" s="5"/>
      <c r="J51" s="5"/>
      <c r="K51" s="5"/>
      <c r="L51" s="5"/>
      <c r="M51" s="5"/>
      <c r="N51" s="5"/>
      <c r="O51" s="5"/>
      <c r="P51" s="5"/>
      <c r="Q51" s="5"/>
      <c r="R51" s="5"/>
      <c r="S51" s="5"/>
      <c r="T51" s="5"/>
      <c r="U51" s="5"/>
    </row>
    <row r="52" spans="1:21" s="205" customFormat="1"/>
    <row r="53" spans="1:21" s="205" customFormat="1"/>
    <row r="54" spans="1:21" s="205" customFormat="1"/>
    <row r="55" spans="1:21" s="205" customFormat="1"/>
    <row r="56" spans="1:21" s="205" customFormat="1"/>
    <row r="57" spans="1:21" s="205" customFormat="1"/>
    <row r="58" spans="1:21" s="205" customFormat="1"/>
    <row r="59" spans="1:21" s="205" customFormat="1"/>
    <row r="60" spans="1:21" s="205" customFormat="1"/>
    <row r="61" spans="1:21" s="205" customFormat="1"/>
    <row r="62" spans="1:21" s="205" customFormat="1"/>
    <row r="63" spans="1:21" s="205" customFormat="1"/>
    <row r="64" spans="1:21" s="205" customFormat="1"/>
    <row r="65" s="205" customFormat="1"/>
    <row r="66" s="205" customFormat="1"/>
    <row r="67" s="205" customFormat="1"/>
    <row r="68" s="205" customFormat="1"/>
    <row r="69" s="205" customFormat="1"/>
    <row r="70" s="205" customFormat="1"/>
    <row r="71" s="205" customFormat="1"/>
    <row r="72" s="205" customFormat="1"/>
    <row r="73" s="205" customFormat="1"/>
    <row r="74" s="205" customFormat="1"/>
    <row r="75" s="205" customFormat="1"/>
    <row r="76" s="205" customFormat="1"/>
    <row r="77" s="205" customFormat="1"/>
    <row r="78" s="205" customFormat="1"/>
    <row r="79" s="205" customFormat="1"/>
    <row r="80" s="205" customFormat="1"/>
    <row r="81" s="205" customFormat="1"/>
    <row r="82" s="205" customFormat="1"/>
    <row r="83" s="205" customFormat="1"/>
    <row r="84" s="205" customFormat="1"/>
    <row r="85" s="205" customFormat="1"/>
    <row r="86" s="205" customFormat="1"/>
    <row r="87" s="205" customFormat="1"/>
    <row r="88" s="205" customFormat="1"/>
    <row r="89" s="205" customFormat="1"/>
    <row r="90" s="205" customFormat="1"/>
    <row r="91" s="205" customFormat="1"/>
    <row r="92" s="205" customFormat="1"/>
    <row r="93" s="205" customFormat="1"/>
    <row r="94" s="205" customFormat="1"/>
    <row r="95" s="205" customFormat="1"/>
    <row r="96" s="205" customFormat="1"/>
    <row r="97" s="205" customFormat="1"/>
  </sheetData>
  <sheetProtection password="CF03" sheet="1" objects="1" scenarios="1" selectLockedCells="1"/>
  <mergeCells count="5">
    <mergeCell ref="C1:Q1"/>
    <mergeCell ref="D2:Q2"/>
    <mergeCell ref="E4:I4"/>
    <mergeCell ref="J4:N4"/>
    <mergeCell ref="O4:Q4"/>
  </mergeCells>
  <dataValidations count="2">
    <dataValidation type="whole" allowBlank="1" showInputMessage="1" showErrorMessage="1" error="กรอกค่าระดับการประเมินเป็น 0 , 1 , 2 , 3 เท่านั้นครับ" sqref="F6:Q50">
      <formula1>0</formula1>
      <formula2>3</formula2>
    </dataValidation>
    <dataValidation type="decimal" allowBlank="1" showInputMessage="1" showErrorMessage="1" error="กรอกค่า GPA ผลการเรียนเฉลี่ยของนักเรียน(ปีการศึกษาที่ผ่านมา) มีค่า0.00-4.00 เท่านั้นครับ" sqref="E6:E50">
      <formula1>0</formula1>
      <formula2>4</formula2>
    </dataValidation>
  </dataValidations>
  <printOptions horizontalCentered="1"/>
  <pageMargins left="0.70866141732283472" right="0.11811023622047245" top="0.35433070866141736" bottom="0.15748031496062992" header="0.11811023622047245" footer="0.11811023622047245"/>
  <pageSetup paperSize="9" scale="90" orientation="portrait" blackAndWhite="1" horizontalDpi="4294967293" r:id="rId1"/>
</worksheet>
</file>

<file path=xl/worksheets/sheet20.xml><?xml version="1.0" encoding="utf-8"?>
<worksheet xmlns="http://schemas.openxmlformats.org/spreadsheetml/2006/main" xmlns:r="http://schemas.openxmlformats.org/officeDocument/2006/relationships">
  <dimension ref="B1:H65"/>
  <sheetViews>
    <sheetView workbookViewId="0">
      <selection activeCell="B11" sqref="B11:B16"/>
    </sheetView>
  </sheetViews>
  <sheetFormatPr defaultColWidth="9" defaultRowHeight="15"/>
  <cols>
    <col min="1" max="1" width="9" style="43"/>
    <col min="2" max="2" width="11.85546875" style="43" customWidth="1"/>
    <col min="3" max="3" width="42.140625" style="43" customWidth="1"/>
    <col min="4" max="7" width="6.28515625" style="43" customWidth="1"/>
    <col min="8" max="8" width="10.85546875" style="43" customWidth="1"/>
    <col min="9" max="16384" width="9" style="43"/>
  </cols>
  <sheetData>
    <row r="1" spans="2:8" ht="18.75">
      <c r="B1" s="42" t="s">
        <v>47</v>
      </c>
    </row>
    <row r="2" spans="2:8">
      <c r="B2" s="45"/>
      <c r="C2" s="45"/>
      <c r="D2" s="45"/>
      <c r="E2" s="45"/>
      <c r="F2" s="45"/>
      <c r="G2" s="45"/>
      <c r="H2" s="45"/>
    </row>
    <row r="3" spans="2:8">
      <c r="B3" s="46"/>
      <c r="C3" s="45"/>
      <c r="D3" s="45"/>
      <c r="E3" s="45"/>
      <c r="F3" s="45"/>
      <c r="G3" s="45"/>
      <c r="H3" s="45"/>
    </row>
    <row r="4" spans="2:8" ht="26.25" customHeight="1">
      <c r="B4" s="560" t="str">
        <f>บันทึกข้อความ!Q6&amp;"  "&amp;บันทึกข้อความ!Q7</f>
        <v>โรงเรียนบ้านกุดโบสถ์  สำนักงานเขตพื้นที่การศึกษาประถมศึกษานครราชสีมา เขต3</v>
      </c>
      <c r="C4" s="560"/>
      <c r="D4" s="560"/>
      <c r="E4" s="560"/>
      <c r="F4" s="560"/>
      <c r="G4" s="560"/>
      <c r="H4" s="560"/>
    </row>
    <row r="5" spans="2:8" ht="21">
      <c r="B5" s="560" t="str">
        <f>บันทึกข้อความ!Q10&amp;"  ปีการศึกษา "&amp;บันทึกข้อความ!Q11</f>
        <v>ชั้นมัธยมศึกษาปีที่ 2  ปีการศึกษา 2558</v>
      </c>
      <c r="C5" s="560"/>
      <c r="D5" s="560"/>
      <c r="E5" s="560"/>
      <c r="F5" s="560"/>
      <c r="G5" s="560"/>
      <c r="H5" s="560"/>
    </row>
    <row r="6" spans="2:8" s="44" customFormat="1" ht="31.5" customHeight="1">
      <c r="B6" s="560" t="s">
        <v>102</v>
      </c>
      <c r="C6" s="560"/>
      <c r="D6" s="560"/>
      <c r="E6" s="560"/>
      <c r="F6" s="560"/>
      <c r="G6" s="560"/>
      <c r="H6" s="560"/>
    </row>
    <row r="7" spans="2:8" ht="27.75" customHeight="1">
      <c r="B7" s="47" t="s">
        <v>48</v>
      </c>
      <c r="C7" s="45"/>
      <c r="D7" s="45"/>
      <c r="E7" s="45"/>
      <c r="F7" s="45"/>
      <c r="G7" s="45"/>
      <c r="H7" s="45"/>
    </row>
    <row r="8" spans="2:8" ht="19.5" customHeight="1">
      <c r="B8" s="532" t="s">
        <v>49</v>
      </c>
      <c r="C8" s="532" t="s">
        <v>50</v>
      </c>
      <c r="D8" s="561" t="s">
        <v>2</v>
      </c>
      <c r="E8" s="561"/>
      <c r="F8" s="561"/>
      <c r="G8" s="561"/>
      <c r="H8" s="561"/>
    </row>
    <row r="9" spans="2:8" ht="18.75" customHeight="1">
      <c r="B9" s="532"/>
      <c r="C9" s="532"/>
      <c r="D9" s="101" t="s">
        <v>51</v>
      </c>
      <c r="E9" s="101" t="s">
        <v>52</v>
      </c>
      <c r="F9" s="101" t="s">
        <v>53</v>
      </c>
      <c r="G9" s="101" t="s">
        <v>54</v>
      </c>
      <c r="H9" s="561" t="s">
        <v>55</v>
      </c>
    </row>
    <row r="10" spans="2:8" ht="20.25" customHeight="1">
      <c r="B10" s="532"/>
      <c r="C10" s="532"/>
      <c r="D10" s="48" t="s">
        <v>88</v>
      </c>
      <c r="E10" s="48" t="s">
        <v>89</v>
      </c>
      <c r="F10" s="48" t="s">
        <v>90</v>
      </c>
      <c r="G10" s="48">
        <v>0</v>
      </c>
      <c r="H10" s="561"/>
    </row>
    <row r="11" spans="2:8" ht="18.75" customHeight="1">
      <c r="B11" s="554" t="s">
        <v>6</v>
      </c>
      <c r="C11" s="49" t="s">
        <v>87</v>
      </c>
      <c r="D11" s="50"/>
      <c r="E11" s="50"/>
      <c r="F11" s="50"/>
      <c r="G11" s="50"/>
      <c r="H11" s="51"/>
    </row>
    <row r="12" spans="2:8" ht="18.75" customHeight="1">
      <c r="B12" s="555"/>
      <c r="C12" s="52" t="s">
        <v>97</v>
      </c>
      <c r="D12" s="53"/>
      <c r="E12" s="53"/>
      <c r="F12" s="53"/>
      <c r="G12" s="53"/>
      <c r="H12" s="54" t="s">
        <v>56</v>
      </c>
    </row>
    <row r="13" spans="2:8" ht="18.75" customHeight="1">
      <c r="B13" s="555"/>
      <c r="C13" s="55" t="s">
        <v>98</v>
      </c>
      <c r="D13" s="56"/>
      <c r="E13" s="56"/>
      <c r="F13" s="56"/>
      <c r="G13" s="56"/>
      <c r="H13" s="54" t="s">
        <v>57</v>
      </c>
    </row>
    <row r="14" spans="2:8" ht="18.75" customHeight="1">
      <c r="B14" s="555"/>
      <c r="C14" s="57" t="s">
        <v>60</v>
      </c>
      <c r="D14" s="58"/>
      <c r="E14" s="58"/>
      <c r="F14" s="58"/>
      <c r="G14" s="58"/>
      <c r="H14" s="54" t="s">
        <v>58</v>
      </c>
    </row>
    <row r="15" spans="2:8" ht="18.75" customHeight="1">
      <c r="B15" s="555"/>
      <c r="C15" s="57" t="s">
        <v>61</v>
      </c>
      <c r="D15" s="58"/>
      <c r="E15" s="58"/>
      <c r="F15" s="58"/>
      <c r="G15" s="58"/>
      <c r="H15" s="54" t="s">
        <v>59</v>
      </c>
    </row>
    <row r="16" spans="2:8" ht="18.75" customHeight="1">
      <c r="B16" s="556"/>
      <c r="C16" s="59" t="s">
        <v>62</v>
      </c>
      <c r="D16" s="60"/>
      <c r="E16" s="60"/>
      <c r="F16" s="60"/>
      <c r="G16" s="60"/>
      <c r="H16" s="61"/>
    </row>
    <row r="17" spans="2:8" ht="23.25" customHeight="1">
      <c r="B17" s="557" t="s">
        <v>7</v>
      </c>
      <c r="C17" s="62" t="s">
        <v>91</v>
      </c>
      <c r="D17" s="63"/>
      <c r="E17" s="63"/>
      <c r="F17" s="63"/>
      <c r="G17" s="63"/>
      <c r="H17" s="64" t="s">
        <v>56</v>
      </c>
    </row>
    <row r="18" spans="2:8" ht="18.75">
      <c r="B18" s="558"/>
      <c r="C18" s="65" t="s">
        <v>92</v>
      </c>
      <c r="D18" s="66"/>
      <c r="E18" s="66"/>
      <c r="F18" s="66"/>
      <c r="G18" s="66"/>
      <c r="H18" s="67" t="s">
        <v>57</v>
      </c>
    </row>
    <row r="19" spans="2:8" ht="18.75">
      <c r="B19" s="558"/>
      <c r="C19" s="65" t="s">
        <v>93</v>
      </c>
      <c r="D19" s="66"/>
      <c r="E19" s="66"/>
      <c r="F19" s="66"/>
      <c r="G19" s="66"/>
      <c r="H19" s="67" t="s">
        <v>58</v>
      </c>
    </row>
    <row r="20" spans="2:8" ht="37.5">
      <c r="B20" s="558"/>
      <c r="C20" s="65" t="s">
        <v>94</v>
      </c>
      <c r="D20" s="66"/>
      <c r="E20" s="66"/>
      <c r="F20" s="66"/>
      <c r="G20" s="66"/>
      <c r="H20" s="67" t="s">
        <v>59</v>
      </c>
    </row>
    <row r="21" spans="2:8" ht="18.75">
      <c r="B21" s="559"/>
      <c r="C21" s="68" t="s">
        <v>95</v>
      </c>
      <c r="D21" s="69"/>
      <c r="E21" s="69"/>
      <c r="F21" s="69"/>
      <c r="G21" s="69"/>
      <c r="H21" s="70"/>
    </row>
    <row r="22" spans="2:8" ht="18.75" customHeight="1">
      <c r="B22" s="554" t="s">
        <v>8</v>
      </c>
      <c r="C22" s="71" t="s">
        <v>96</v>
      </c>
      <c r="D22" s="72"/>
      <c r="E22" s="72"/>
      <c r="F22" s="72"/>
      <c r="G22" s="73"/>
      <c r="H22" s="74"/>
    </row>
    <row r="23" spans="2:8" ht="18.75" customHeight="1">
      <c r="B23" s="555"/>
      <c r="C23" s="75" t="s">
        <v>63</v>
      </c>
      <c r="D23" s="58"/>
      <c r="E23" s="58"/>
      <c r="F23" s="58"/>
      <c r="G23" s="76"/>
      <c r="H23" s="77" t="s">
        <v>56</v>
      </c>
    </row>
    <row r="24" spans="2:8" ht="18.75" customHeight="1">
      <c r="B24" s="555"/>
      <c r="C24" s="57" t="s">
        <v>64</v>
      </c>
      <c r="D24" s="58"/>
      <c r="E24" s="58"/>
      <c r="F24" s="58"/>
      <c r="G24" s="76"/>
      <c r="H24" s="77" t="s">
        <v>57</v>
      </c>
    </row>
    <row r="25" spans="2:8" ht="18.75" customHeight="1">
      <c r="B25" s="555"/>
      <c r="C25" s="52" t="s">
        <v>99</v>
      </c>
      <c r="D25" s="53"/>
      <c r="E25" s="53"/>
      <c r="F25" s="53"/>
      <c r="G25" s="78"/>
      <c r="H25" s="77" t="s">
        <v>58</v>
      </c>
    </row>
    <row r="26" spans="2:8" ht="18.75" customHeight="1">
      <c r="B26" s="555"/>
      <c r="C26" s="55" t="s">
        <v>100</v>
      </c>
      <c r="D26" s="56"/>
      <c r="E26" s="56"/>
      <c r="F26" s="56"/>
      <c r="G26" s="79"/>
      <c r="H26" s="77" t="s">
        <v>59</v>
      </c>
    </row>
    <row r="27" spans="2:8" ht="18.75" customHeight="1">
      <c r="B27" s="556"/>
      <c r="C27" s="80" t="s">
        <v>65</v>
      </c>
      <c r="D27" s="81"/>
      <c r="E27" s="81"/>
      <c r="F27" s="81"/>
      <c r="G27" s="82"/>
      <c r="H27" s="70"/>
    </row>
    <row r="28" spans="2:8" ht="18.75" customHeight="1">
      <c r="B28" s="554" t="s">
        <v>9</v>
      </c>
      <c r="C28" s="83" t="s">
        <v>101</v>
      </c>
      <c r="D28" s="50"/>
      <c r="E28" s="50"/>
      <c r="F28" s="50"/>
      <c r="G28" s="50"/>
      <c r="H28" s="84"/>
    </row>
    <row r="29" spans="2:8" ht="18.75" customHeight="1">
      <c r="B29" s="555"/>
      <c r="C29" s="57" t="s">
        <v>66</v>
      </c>
      <c r="D29" s="58"/>
      <c r="E29" s="58"/>
      <c r="F29" s="58"/>
      <c r="G29" s="58"/>
      <c r="H29" s="85" t="s">
        <v>56</v>
      </c>
    </row>
    <row r="30" spans="2:8" ht="18.75" customHeight="1">
      <c r="B30" s="555"/>
      <c r="C30" s="57" t="s">
        <v>67</v>
      </c>
      <c r="D30" s="58"/>
      <c r="E30" s="58"/>
      <c r="F30" s="58"/>
      <c r="G30" s="58"/>
      <c r="H30" s="85" t="s">
        <v>57</v>
      </c>
    </row>
    <row r="31" spans="2:8" ht="18.75" customHeight="1">
      <c r="B31" s="555"/>
      <c r="C31" s="57" t="s">
        <v>68</v>
      </c>
      <c r="D31" s="58"/>
      <c r="E31" s="58"/>
      <c r="F31" s="58"/>
      <c r="G31" s="58"/>
      <c r="H31" s="85" t="s">
        <v>58</v>
      </c>
    </row>
    <row r="32" spans="2:8" ht="18.75" customHeight="1">
      <c r="B32" s="555"/>
      <c r="C32" s="57" t="s">
        <v>69</v>
      </c>
      <c r="D32" s="58"/>
      <c r="E32" s="58"/>
      <c r="F32" s="58"/>
      <c r="G32" s="58"/>
      <c r="H32" s="85" t="s">
        <v>59</v>
      </c>
    </row>
    <row r="33" spans="2:8" ht="18.75" customHeight="1">
      <c r="B33" s="556"/>
      <c r="C33" s="86"/>
      <c r="D33" s="81"/>
      <c r="E33" s="81"/>
      <c r="F33" s="81"/>
      <c r="G33" s="81"/>
      <c r="H33" s="87"/>
    </row>
    <row r="34" spans="2:8" ht="24" customHeight="1">
      <c r="B34" s="554" t="s">
        <v>16</v>
      </c>
      <c r="C34" s="88" t="s">
        <v>107</v>
      </c>
      <c r="D34" s="50"/>
      <c r="E34" s="50"/>
      <c r="F34" s="50"/>
      <c r="G34" s="89"/>
      <c r="H34" s="64" t="s">
        <v>56</v>
      </c>
    </row>
    <row r="35" spans="2:8" ht="18.75" customHeight="1">
      <c r="B35" s="555"/>
      <c r="C35" s="90" t="s">
        <v>108</v>
      </c>
      <c r="D35" s="58"/>
      <c r="E35" s="58"/>
      <c r="F35" s="58"/>
      <c r="G35" s="76"/>
      <c r="H35" s="67" t="s">
        <v>57</v>
      </c>
    </row>
    <row r="36" spans="2:8" ht="18.75" customHeight="1">
      <c r="B36" s="555"/>
      <c r="C36" s="90" t="s">
        <v>109</v>
      </c>
      <c r="D36" s="58"/>
      <c r="E36" s="58"/>
      <c r="F36" s="58"/>
      <c r="G36" s="76"/>
      <c r="H36" s="67" t="s">
        <v>58</v>
      </c>
    </row>
    <row r="37" spans="2:8" ht="18.75" customHeight="1">
      <c r="B37" s="555"/>
      <c r="C37" s="90" t="s">
        <v>110</v>
      </c>
      <c r="D37" s="58"/>
      <c r="E37" s="58"/>
      <c r="F37" s="58"/>
      <c r="G37" s="76"/>
      <c r="H37" s="67" t="s">
        <v>59</v>
      </c>
    </row>
    <row r="38" spans="2:8" ht="18.75" customHeight="1">
      <c r="B38" s="556"/>
      <c r="C38" s="91" t="s">
        <v>111</v>
      </c>
      <c r="D38" s="81"/>
      <c r="E38" s="81"/>
      <c r="F38" s="81"/>
      <c r="G38" s="82"/>
      <c r="H38" s="70"/>
    </row>
    <row r="39" spans="2:8">
      <c r="B39" s="45"/>
      <c r="C39" s="45"/>
      <c r="D39" s="45"/>
      <c r="E39" s="45"/>
      <c r="F39" s="45"/>
      <c r="G39" s="45"/>
      <c r="H39" s="45"/>
    </row>
    <row r="40" spans="2:8">
      <c r="B40" s="46"/>
      <c r="C40" s="45"/>
      <c r="D40" s="45"/>
      <c r="E40" s="45"/>
      <c r="F40" s="45"/>
      <c r="G40" s="45"/>
      <c r="H40" s="45"/>
    </row>
    <row r="41" spans="2:8">
      <c r="B41" s="45"/>
      <c r="C41" s="45"/>
      <c r="D41" s="45"/>
      <c r="E41" s="45"/>
      <c r="F41" s="45"/>
      <c r="G41" s="45"/>
      <c r="H41" s="45"/>
    </row>
    <row r="42" spans="2:8" ht="21">
      <c r="B42" s="47" t="s">
        <v>70</v>
      </c>
      <c r="C42" s="45"/>
      <c r="D42" s="45"/>
      <c r="E42" s="45"/>
      <c r="F42" s="45"/>
      <c r="G42" s="45"/>
      <c r="H42" s="45"/>
    </row>
    <row r="43" spans="2:8" ht="21">
      <c r="B43" s="45"/>
      <c r="C43" s="92" t="s">
        <v>71</v>
      </c>
      <c r="D43" s="45"/>
      <c r="E43" s="45"/>
      <c r="F43" s="45"/>
      <c r="G43" s="45"/>
      <c r="H43" s="45"/>
    </row>
    <row r="44" spans="2:8" ht="21">
      <c r="B44" s="45"/>
      <c r="C44" s="92" t="s">
        <v>72</v>
      </c>
      <c r="D44" s="45"/>
      <c r="E44" s="45"/>
      <c r="F44" s="45"/>
      <c r="G44" s="45"/>
      <c r="H44" s="45"/>
    </row>
    <row r="45" spans="2:8" ht="21">
      <c r="B45" s="45"/>
      <c r="C45" s="92" t="s">
        <v>73</v>
      </c>
      <c r="D45" s="45"/>
      <c r="E45" s="45"/>
      <c r="F45" s="45"/>
      <c r="G45" s="45"/>
      <c r="H45" s="45"/>
    </row>
    <row r="46" spans="2:8" ht="21">
      <c r="B46" s="45"/>
      <c r="C46" s="92" t="s">
        <v>74</v>
      </c>
      <c r="D46" s="45"/>
      <c r="E46" s="45"/>
      <c r="F46" s="45"/>
      <c r="G46" s="45"/>
      <c r="H46" s="45"/>
    </row>
    <row r="47" spans="2:8" ht="21">
      <c r="B47" s="47" t="s">
        <v>75</v>
      </c>
      <c r="C47" s="45"/>
      <c r="D47" s="45"/>
      <c r="E47" s="45"/>
      <c r="F47" s="45"/>
      <c r="G47" s="45"/>
      <c r="H47" s="45"/>
    </row>
    <row r="48" spans="2:8" ht="21.75" customHeight="1">
      <c r="B48" s="93"/>
      <c r="C48" s="93"/>
      <c r="D48" s="93"/>
      <c r="E48" s="93"/>
      <c r="F48" s="93"/>
      <c r="G48" s="93"/>
      <c r="H48" s="93"/>
    </row>
    <row r="49" spans="2:8" ht="21.75" customHeight="1">
      <c r="B49" s="94"/>
      <c r="C49" s="95"/>
      <c r="D49" s="95"/>
      <c r="E49" s="95"/>
      <c r="F49" s="95"/>
      <c r="G49" s="95"/>
      <c r="H49" s="95"/>
    </row>
    <row r="50" spans="2:8" ht="21.75" customHeight="1">
      <c r="B50" s="95"/>
      <c r="C50" s="95"/>
      <c r="D50" s="95"/>
      <c r="E50" s="95"/>
      <c r="F50" s="95"/>
      <c r="G50" s="95"/>
      <c r="H50" s="95"/>
    </row>
    <row r="51" spans="2:8" ht="18.75" customHeight="1">
      <c r="B51" s="47"/>
      <c r="C51" s="45"/>
      <c r="D51" s="45"/>
      <c r="E51" s="45"/>
      <c r="F51" s="45"/>
      <c r="G51" s="45"/>
      <c r="H51" s="45"/>
    </row>
    <row r="52" spans="2:8" ht="21">
      <c r="B52" s="45"/>
      <c r="C52" s="45"/>
      <c r="D52" s="96" t="s">
        <v>113</v>
      </c>
      <c r="E52" s="45"/>
      <c r="F52" s="45"/>
      <c r="G52" s="45"/>
      <c r="H52" s="45"/>
    </row>
    <row r="53" spans="2:8" ht="21">
      <c r="B53" s="45"/>
      <c r="C53" s="45"/>
      <c r="D53" s="45"/>
      <c r="E53" s="96" t="s">
        <v>76</v>
      </c>
      <c r="F53" s="45"/>
      <c r="G53" s="45"/>
      <c r="H53" s="45"/>
    </row>
    <row r="54" spans="2:8" ht="21">
      <c r="B54" s="45"/>
      <c r="C54" s="45"/>
      <c r="D54" s="96" t="s">
        <v>112</v>
      </c>
      <c r="E54" s="45"/>
      <c r="F54" s="45"/>
      <c r="G54" s="45"/>
      <c r="H54" s="45"/>
    </row>
    <row r="55" spans="2:8">
      <c r="B55" s="97"/>
      <c r="C55" s="97"/>
      <c r="D55" s="97"/>
      <c r="E55" s="97"/>
      <c r="F55" s="97"/>
      <c r="G55" s="97"/>
      <c r="H55" s="97"/>
    </row>
    <row r="56" spans="2:8" ht="18.75">
      <c r="B56" s="98" t="s">
        <v>77</v>
      </c>
      <c r="C56" s="45"/>
      <c r="D56" s="45"/>
      <c r="E56" s="45"/>
      <c r="F56" s="45"/>
      <c r="G56" s="45"/>
      <c r="H56" s="45"/>
    </row>
    <row r="57" spans="2:8" ht="18.75">
      <c r="B57" s="99"/>
      <c r="C57" s="45"/>
      <c r="D57" s="45"/>
      <c r="E57" s="45"/>
      <c r="F57" s="45"/>
      <c r="G57" s="45"/>
      <c r="H57" s="45"/>
    </row>
    <row r="58" spans="2:8" ht="18.75">
      <c r="B58" s="100" t="s">
        <v>103</v>
      </c>
      <c r="C58" s="99" t="s">
        <v>78</v>
      </c>
      <c r="D58" s="99" t="s">
        <v>79</v>
      </c>
      <c r="E58" s="45"/>
      <c r="F58" s="45"/>
      <c r="G58" s="45"/>
      <c r="H58" s="45"/>
    </row>
    <row r="59" spans="2:8" ht="18.75">
      <c r="B59" s="100" t="s">
        <v>104</v>
      </c>
      <c r="C59" s="99" t="s">
        <v>80</v>
      </c>
      <c r="D59" s="99" t="s">
        <v>81</v>
      </c>
      <c r="E59" s="45"/>
      <c r="F59" s="45"/>
      <c r="G59" s="45"/>
      <c r="H59" s="45"/>
    </row>
    <row r="60" spans="2:8" ht="18.75">
      <c r="B60" s="100" t="s">
        <v>105</v>
      </c>
      <c r="C60" s="99" t="s">
        <v>82</v>
      </c>
      <c r="D60" s="99" t="s">
        <v>83</v>
      </c>
      <c r="E60" s="45"/>
      <c r="F60" s="45"/>
      <c r="G60" s="45"/>
      <c r="H60" s="45"/>
    </row>
    <row r="61" spans="2:8" ht="18.75">
      <c r="B61" s="100" t="s">
        <v>106</v>
      </c>
      <c r="C61" s="99" t="s">
        <v>84</v>
      </c>
      <c r="D61" s="99" t="s">
        <v>85</v>
      </c>
      <c r="E61" s="45"/>
      <c r="F61" s="45"/>
      <c r="G61" s="45"/>
      <c r="H61" s="45"/>
    </row>
    <row r="62" spans="2:8">
      <c r="B62" s="45"/>
      <c r="C62" s="45"/>
      <c r="D62" s="45"/>
      <c r="E62" s="45"/>
      <c r="F62" s="45"/>
      <c r="G62" s="45"/>
      <c r="H62" s="45"/>
    </row>
    <row r="63" spans="2:8" ht="18.75">
      <c r="B63" s="98" t="s">
        <v>86</v>
      </c>
      <c r="C63" s="45"/>
      <c r="D63" s="45"/>
      <c r="E63" s="45"/>
      <c r="F63" s="45"/>
      <c r="G63" s="45"/>
      <c r="H63" s="45"/>
    </row>
    <row r="64" spans="2:8">
      <c r="B64" s="45"/>
      <c r="C64" s="45"/>
      <c r="D64" s="45"/>
      <c r="E64" s="45"/>
      <c r="F64" s="45"/>
      <c r="G64" s="45"/>
      <c r="H64" s="45"/>
    </row>
    <row r="65" spans="2:8">
      <c r="B65" s="46"/>
      <c r="C65" s="45"/>
      <c r="D65" s="45"/>
      <c r="E65" s="45"/>
      <c r="F65" s="45"/>
      <c r="G65" s="45"/>
      <c r="H65" s="45"/>
    </row>
  </sheetData>
  <sheetProtection selectLockedCells="1" selectUnlockedCells="1"/>
  <mergeCells count="12">
    <mergeCell ref="B4:H4"/>
    <mergeCell ref="B5:H5"/>
    <mergeCell ref="B6:H6"/>
    <mergeCell ref="B8:B10"/>
    <mergeCell ref="C8:C10"/>
    <mergeCell ref="D8:H8"/>
    <mergeCell ref="H9:H10"/>
    <mergeCell ref="B11:B16"/>
    <mergeCell ref="B17:B21"/>
    <mergeCell ref="B22:B27"/>
    <mergeCell ref="B28:B33"/>
    <mergeCell ref="B34:B38"/>
  </mergeCells>
  <pageMargins left="0.51181102362204722" right="0.11811023622047245" top="0.55118110236220474" bottom="0.35433070866141736" header="0.31496062992125984" footer="0.31496062992125984"/>
  <pageSetup paperSize="9" orientation="portrait" blackAndWhite="1" verticalDpi="0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>
  <dimension ref="B2:I116"/>
  <sheetViews>
    <sheetView showRowColHeaders="0" workbookViewId="0">
      <selection activeCell="B117" sqref="B117"/>
    </sheetView>
  </sheetViews>
  <sheetFormatPr defaultColWidth="9" defaultRowHeight="15"/>
  <cols>
    <col min="1" max="1" width="9" style="43"/>
    <col min="2" max="2" width="60.140625" style="43" customWidth="1"/>
    <col min="3" max="3" width="6.28515625" style="43" customWidth="1"/>
    <col min="4" max="7" width="5.85546875" style="43" customWidth="1"/>
    <col min="8" max="16384" width="9" style="43"/>
  </cols>
  <sheetData>
    <row r="2" spans="2:9">
      <c r="B2" s="45"/>
      <c r="C2" s="45"/>
      <c r="D2" s="45"/>
      <c r="E2" s="45"/>
      <c r="F2" s="45"/>
      <c r="G2" s="45"/>
    </row>
    <row r="3" spans="2:9">
      <c r="B3" s="45"/>
      <c r="C3" s="45"/>
      <c r="D3" s="45"/>
      <c r="E3" s="45"/>
      <c r="F3" s="45"/>
      <c r="G3" s="45"/>
    </row>
    <row r="4" spans="2:9" ht="24" customHeight="1">
      <c r="B4" s="535" t="str">
        <f>บันทึกข้อความ!Q6&amp;"  "&amp;บันทึกข้อความ!Q7</f>
        <v>โรงเรียนบ้านกุดโบสถ์  สำนักงานเขตพื้นที่การศึกษาประถมศึกษานครราชสีมา เขต3</v>
      </c>
      <c r="C4" s="535"/>
      <c r="D4" s="535"/>
      <c r="E4" s="535"/>
      <c r="F4" s="535"/>
      <c r="G4" s="535"/>
    </row>
    <row r="5" spans="2:9" ht="18" customHeight="1">
      <c r="B5" s="535" t="str">
        <f>บันทึกข้อความ!Q10&amp;"  ปีการศึกษา "&amp;บันทึกข้อความ!Q11</f>
        <v>ชั้นมัธยมศึกษาปีที่ 2  ปีการศึกษา 2558</v>
      </c>
      <c r="C5" s="535"/>
      <c r="D5" s="535"/>
      <c r="E5" s="535"/>
      <c r="F5" s="535"/>
      <c r="G5" s="535"/>
    </row>
    <row r="6" spans="2:9" s="44" customFormat="1" ht="27" customHeight="1">
      <c r="B6" s="535" t="s">
        <v>102</v>
      </c>
      <c r="C6" s="535"/>
      <c r="D6" s="535"/>
      <c r="E6" s="535"/>
      <c r="F6" s="535"/>
      <c r="G6" s="535"/>
      <c r="I6" s="43"/>
    </row>
    <row r="7" spans="2:9" ht="27.75" customHeight="1">
      <c r="B7" s="98" t="s">
        <v>343</v>
      </c>
      <c r="C7" s="98"/>
      <c r="D7" s="45"/>
      <c r="E7" s="45"/>
      <c r="F7" s="45"/>
      <c r="G7" s="45"/>
    </row>
    <row r="8" spans="2:9" ht="20.25" customHeight="1">
      <c r="B8" s="98" t="s">
        <v>444</v>
      </c>
      <c r="C8" s="98"/>
      <c r="D8" s="45"/>
      <c r="E8" s="45"/>
      <c r="F8" s="45"/>
      <c r="G8" s="45"/>
    </row>
    <row r="9" spans="2:9" ht="20.25" customHeight="1">
      <c r="B9" s="99" t="s">
        <v>445</v>
      </c>
      <c r="C9" s="99"/>
      <c r="D9" s="45"/>
      <c r="E9" s="45"/>
      <c r="F9" s="45"/>
      <c r="G9" s="45"/>
    </row>
    <row r="10" spans="2:9" ht="20.25" customHeight="1">
      <c r="B10" s="98" t="s">
        <v>443</v>
      </c>
      <c r="C10" s="98"/>
      <c r="D10" s="45"/>
      <c r="E10" s="45"/>
      <c r="F10" s="45"/>
      <c r="G10" s="45"/>
    </row>
    <row r="11" spans="2:9" ht="20.25" customHeight="1">
      <c r="B11" s="99" t="s">
        <v>344</v>
      </c>
      <c r="C11" s="99"/>
      <c r="D11" s="45"/>
      <c r="E11" s="45"/>
      <c r="F11" s="45"/>
      <c r="G11" s="45"/>
    </row>
    <row r="12" spans="2:9" ht="20.25" customHeight="1">
      <c r="B12" s="98" t="s">
        <v>345</v>
      </c>
      <c r="C12" s="98"/>
      <c r="D12" s="45"/>
      <c r="E12" s="45"/>
      <c r="F12" s="45"/>
      <c r="G12" s="45"/>
    </row>
    <row r="13" spans="2:9" ht="19.5" customHeight="1">
      <c r="B13" s="562" t="s">
        <v>114</v>
      </c>
      <c r="C13" s="306"/>
      <c r="D13" s="565" t="s">
        <v>346</v>
      </c>
      <c r="E13" s="565"/>
      <c r="F13" s="565"/>
      <c r="G13" s="329"/>
    </row>
    <row r="14" spans="2:9" ht="18.75" customHeight="1">
      <c r="B14" s="563"/>
      <c r="C14" s="307"/>
      <c r="D14" s="327" t="s">
        <v>347</v>
      </c>
      <c r="E14" s="327" t="s">
        <v>349</v>
      </c>
      <c r="F14" s="327" t="s">
        <v>350</v>
      </c>
      <c r="G14" s="330"/>
    </row>
    <row r="15" spans="2:9" ht="20.25" customHeight="1">
      <c r="B15" s="564"/>
      <c r="C15" s="308"/>
      <c r="D15" s="331" t="s">
        <v>348</v>
      </c>
      <c r="E15" s="331" t="s">
        <v>90</v>
      </c>
      <c r="F15" s="331" t="s">
        <v>89</v>
      </c>
      <c r="G15" s="328"/>
    </row>
    <row r="16" spans="2:9" ht="20.25" customHeight="1">
      <c r="B16" s="309" t="s">
        <v>115</v>
      </c>
      <c r="C16" s="310"/>
      <c r="D16" s="305"/>
      <c r="E16" s="305"/>
      <c r="F16" s="305"/>
      <c r="G16" s="335"/>
    </row>
    <row r="17" spans="2:7" ht="19.5" customHeight="1">
      <c r="B17" s="311" t="s">
        <v>354</v>
      </c>
      <c r="C17" s="312"/>
      <c r="D17" s="56"/>
      <c r="E17" s="56"/>
      <c r="F17" s="56"/>
      <c r="G17" s="79"/>
    </row>
    <row r="18" spans="2:7" ht="19.5" customHeight="1">
      <c r="B18" s="313" t="s">
        <v>353</v>
      </c>
      <c r="C18" s="314"/>
      <c r="D18" s="53"/>
      <c r="E18" s="53"/>
      <c r="F18" s="53"/>
      <c r="G18" s="78"/>
    </row>
    <row r="19" spans="2:7" ht="19.5" customHeight="1">
      <c r="B19" s="311" t="s">
        <v>351</v>
      </c>
      <c r="C19" s="312"/>
      <c r="D19" s="56"/>
      <c r="E19" s="56"/>
      <c r="F19" s="56"/>
      <c r="G19" s="79"/>
    </row>
    <row r="20" spans="2:7" ht="19.5" customHeight="1">
      <c r="B20" s="315" t="s">
        <v>352</v>
      </c>
      <c r="C20" s="316"/>
      <c r="D20" s="58"/>
      <c r="E20" s="58"/>
      <c r="F20" s="58"/>
      <c r="G20" s="336"/>
    </row>
    <row r="21" spans="2:7" ht="19.5" customHeight="1">
      <c r="B21" s="315" t="s">
        <v>355</v>
      </c>
      <c r="C21" s="316"/>
      <c r="D21" s="58"/>
      <c r="E21" s="58"/>
      <c r="F21" s="58"/>
      <c r="G21" s="336"/>
    </row>
    <row r="22" spans="2:7" ht="19.5" customHeight="1">
      <c r="B22" s="315" t="s">
        <v>356</v>
      </c>
      <c r="C22" s="316"/>
      <c r="D22" s="58"/>
      <c r="E22" s="58"/>
      <c r="F22" s="58"/>
      <c r="G22" s="336"/>
    </row>
    <row r="23" spans="2:7" ht="19.5" customHeight="1">
      <c r="B23" s="315" t="s">
        <v>357</v>
      </c>
      <c r="C23" s="316"/>
      <c r="D23" s="58"/>
      <c r="E23" s="58"/>
      <c r="F23" s="58"/>
      <c r="G23" s="336"/>
    </row>
    <row r="24" spans="2:7" ht="19.5" customHeight="1">
      <c r="B24" s="315" t="s">
        <v>358</v>
      </c>
      <c r="C24" s="316"/>
      <c r="D24" s="58"/>
      <c r="E24" s="58"/>
      <c r="F24" s="58"/>
      <c r="G24" s="336"/>
    </row>
    <row r="25" spans="2:7" ht="19.5" customHeight="1">
      <c r="B25" s="315" t="s">
        <v>363</v>
      </c>
      <c r="C25" s="316"/>
      <c r="D25" s="58"/>
      <c r="E25" s="58"/>
      <c r="F25" s="58"/>
      <c r="G25" s="336"/>
    </row>
    <row r="26" spans="2:7" ht="19.5" customHeight="1">
      <c r="B26" s="317" t="s">
        <v>123</v>
      </c>
      <c r="C26" s="320"/>
      <c r="D26" s="305"/>
      <c r="E26" s="305"/>
      <c r="F26" s="305"/>
      <c r="G26" s="335"/>
    </row>
    <row r="27" spans="2:7" ht="19.5" customHeight="1">
      <c r="B27" s="315" t="s">
        <v>365</v>
      </c>
      <c r="C27" s="316"/>
      <c r="D27" s="58"/>
      <c r="E27" s="58"/>
      <c r="F27" s="58"/>
      <c r="G27" s="336"/>
    </row>
    <row r="28" spans="2:7" ht="19.5" customHeight="1">
      <c r="B28" s="315" t="s">
        <v>359</v>
      </c>
      <c r="C28" s="316"/>
      <c r="D28" s="58"/>
      <c r="E28" s="58"/>
      <c r="F28" s="58"/>
      <c r="G28" s="336"/>
    </row>
    <row r="29" spans="2:7" ht="19.5" customHeight="1">
      <c r="B29" s="315" t="s">
        <v>366</v>
      </c>
      <c r="C29" s="316"/>
      <c r="D29" s="58"/>
      <c r="E29" s="58"/>
      <c r="F29" s="58"/>
      <c r="G29" s="336"/>
    </row>
    <row r="30" spans="2:7" ht="19.5" customHeight="1">
      <c r="B30" s="315" t="s">
        <v>367</v>
      </c>
      <c r="C30" s="316"/>
      <c r="D30" s="58"/>
      <c r="E30" s="58"/>
      <c r="F30" s="58"/>
      <c r="G30" s="336"/>
    </row>
    <row r="31" spans="2:7" ht="19.5" customHeight="1">
      <c r="B31" s="315" t="s">
        <v>360</v>
      </c>
      <c r="C31" s="316"/>
      <c r="D31" s="58"/>
      <c r="E31" s="58"/>
      <c r="F31" s="58"/>
      <c r="G31" s="336"/>
    </row>
    <row r="32" spans="2:7" ht="19.5" customHeight="1">
      <c r="B32" s="315" t="s">
        <v>361</v>
      </c>
      <c r="C32" s="316"/>
      <c r="D32" s="58"/>
      <c r="E32" s="58"/>
      <c r="F32" s="58"/>
      <c r="G32" s="336"/>
    </row>
    <row r="33" spans="2:7" ht="19.5" customHeight="1">
      <c r="B33" s="313" t="s">
        <v>362</v>
      </c>
      <c r="C33" s="314"/>
      <c r="D33" s="53"/>
      <c r="E33" s="53"/>
      <c r="F33" s="53"/>
      <c r="G33" s="78"/>
    </row>
    <row r="34" spans="2:7" ht="18.75" customHeight="1">
      <c r="B34" s="311" t="s">
        <v>368</v>
      </c>
      <c r="C34" s="312"/>
      <c r="D34" s="56"/>
      <c r="E34" s="56"/>
      <c r="F34" s="56"/>
      <c r="G34" s="79"/>
    </row>
    <row r="35" spans="2:7" ht="18.75" customHeight="1">
      <c r="B35" s="315" t="s">
        <v>364</v>
      </c>
      <c r="C35" s="316"/>
      <c r="D35" s="58"/>
      <c r="E35" s="58"/>
      <c r="F35" s="58"/>
      <c r="G35" s="336"/>
    </row>
    <row r="36" spans="2:7" ht="18.75" customHeight="1">
      <c r="B36" s="317" t="s">
        <v>145</v>
      </c>
      <c r="C36" s="320"/>
      <c r="D36" s="305"/>
      <c r="E36" s="305"/>
      <c r="F36" s="305"/>
      <c r="G36" s="335"/>
    </row>
    <row r="37" spans="2:7" ht="18.75" customHeight="1">
      <c r="B37" s="315" t="s">
        <v>369</v>
      </c>
      <c r="C37" s="316"/>
      <c r="D37" s="58"/>
      <c r="E37" s="58"/>
      <c r="F37" s="58"/>
      <c r="G37" s="336"/>
    </row>
    <row r="38" spans="2:7" ht="18.75" customHeight="1">
      <c r="B38" s="315" t="s">
        <v>370</v>
      </c>
      <c r="C38" s="316"/>
      <c r="D38" s="58"/>
      <c r="E38" s="58"/>
      <c r="F38" s="58"/>
      <c r="G38" s="336"/>
    </row>
    <row r="39" spans="2:7" ht="18.75" customHeight="1">
      <c r="B39" s="315" t="s">
        <v>371</v>
      </c>
      <c r="C39" s="316"/>
      <c r="D39" s="58"/>
      <c r="E39" s="58"/>
      <c r="F39" s="58"/>
      <c r="G39" s="336"/>
    </row>
    <row r="40" spans="2:7" ht="18.75" customHeight="1">
      <c r="B40" s="315" t="s">
        <v>372</v>
      </c>
      <c r="C40" s="316"/>
      <c r="D40" s="58"/>
      <c r="E40" s="58"/>
      <c r="F40" s="58"/>
      <c r="G40" s="336"/>
    </row>
    <row r="41" spans="2:7" ht="19.5" customHeight="1">
      <c r="B41" s="562" t="s">
        <v>114</v>
      </c>
      <c r="C41" s="306"/>
      <c r="D41" s="565" t="s">
        <v>346</v>
      </c>
      <c r="E41" s="565"/>
      <c r="F41" s="565"/>
      <c r="G41" s="329"/>
    </row>
    <row r="42" spans="2:7" ht="18.75" customHeight="1">
      <c r="B42" s="563"/>
      <c r="C42" s="307"/>
      <c r="D42" s="327" t="s">
        <v>347</v>
      </c>
      <c r="E42" s="327" t="s">
        <v>349</v>
      </c>
      <c r="F42" s="327" t="s">
        <v>350</v>
      </c>
      <c r="G42" s="330"/>
    </row>
    <row r="43" spans="2:7" ht="20.25" customHeight="1">
      <c r="B43" s="564"/>
      <c r="C43" s="308"/>
      <c r="D43" s="331" t="s">
        <v>348</v>
      </c>
      <c r="E43" s="331" t="s">
        <v>90</v>
      </c>
      <c r="F43" s="331" t="s">
        <v>89</v>
      </c>
      <c r="G43" s="328"/>
    </row>
    <row r="44" spans="2:7" ht="18.75" customHeight="1">
      <c r="B44" s="315" t="s">
        <v>373</v>
      </c>
      <c r="C44" s="316"/>
      <c r="D44" s="58"/>
      <c r="E44" s="58"/>
      <c r="F44" s="58"/>
      <c r="G44" s="336"/>
    </row>
    <row r="45" spans="2:7" ht="18.75" customHeight="1">
      <c r="B45" s="315" t="s">
        <v>374</v>
      </c>
      <c r="C45" s="316"/>
      <c r="D45" s="58"/>
      <c r="E45" s="58"/>
      <c r="F45" s="58"/>
      <c r="G45" s="336"/>
    </row>
    <row r="46" spans="2:7" ht="18.75" customHeight="1">
      <c r="B46" s="317" t="s">
        <v>167</v>
      </c>
      <c r="C46" s="320"/>
      <c r="D46" s="305"/>
      <c r="E46" s="305"/>
      <c r="F46" s="305"/>
      <c r="G46" s="335"/>
    </row>
    <row r="47" spans="2:7" ht="24" customHeight="1">
      <c r="B47" s="315" t="s">
        <v>375</v>
      </c>
      <c r="C47" s="316"/>
      <c r="D47" s="58"/>
      <c r="E47" s="58"/>
      <c r="F47" s="58"/>
      <c r="G47" s="336"/>
    </row>
    <row r="48" spans="2:7" ht="18.75" customHeight="1">
      <c r="B48" s="315" t="s">
        <v>376</v>
      </c>
      <c r="C48" s="316"/>
      <c r="D48" s="58"/>
      <c r="E48" s="58"/>
      <c r="F48" s="58"/>
      <c r="G48" s="336"/>
    </row>
    <row r="49" spans="2:7" ht="18.75" customHeight="1">
      <c r="B49" s="315" t="s">
        <v>377</v>
      </c>
      <c r="C49" s="316"/>
      <c r="D49" s="58"/>
      <c r="E49" s="58"/>
      <c r="F49" s="58"/>
      <c r="G49" s="336"/>
    </row>
    <row r="50" spans="2:7" ht="18.75" customHeight="1">
      <c r="B50" s="315" t="s">
        <v>378</v>
      </c>
      <c r="C50" s="316"/>
      <c r="D50" s="58"/>
      <c r="E50" s="58"/>
      <c r="F50" s="58"/>
      <c r="G50" s="336"/>
    </row>
    <row r="51" spans="2:7" ht="18.75" customHeight="1">
      <c r="B51" s="315" t="s">
        <v>379</v>
      </c>
      <c r="C51" s="316"/>
      <c r="D51" s="58"/>
      <c r="E51" s="58"/>
      <c r="F51" s="58"/>
      <c r="G51" s="336"/>
    </row>
    <row r="52" spans="2:7" ht="18.75" customHeight="1">
      <c r="B52" s="315" t="s">
        <v>380</v>
      </c>
      <c r="C52" s="316"/>
      <c r="D52" s="58"/>
      <c r="E52" s="58"/>
      <c r="F52" s="58"/>
      <c r="G52" s="336"/>
    </row>
    <row r="53" spans="2:7" ht="18.75" customHeight="1">
      <c r="B53" s="315" t="s">
        <v>381</v>
      </c>
      <c r="C53" s="316"/>
      <c r="D53" s="58"/>
      <c r="E53" s="58"/>
      <c r="F53" s="58"/>
      <c r="G53" s="336"/>
    </row>
    <row r="54" spans="2:7" ht="18.75" customHeight="1">
      <c r="B54" s="315" t="s">
        <v>382</v>
      </c>
      <c r="C54" s="316"/>
      <c r="D54" s="58"/>
      <c r="E54" s="58"/>
      <c r="F54" s="58"/>
      <c r="G54" s="336"/>
    </row>
    <row r="55" spans="2:7" ht="18.75" customHeight="1">
      <c r="B55" s="315" t="s">
        <v>383</v>
      </c>
      <c r="C55" s="316"/>
      <c r="D55" s="58"/>
      <c r="E55" s="58"/>
      <c r="F55" s="58"/>
      <c r="G55" s="336"/>
    </row>
    <row r="56" spans="2:7" ht="18.75" customHeight="1">
      <c r="B56" s="315" t="s">
        <v>384</v>
      </c>
      <c r="C56" s="316"/>
      <c r="D56" s="58"/>
      <c r="E56" s="58"/>
      <c r="F56" s="58"/>
      <c r="G56" s="336"/>
    </row>
    <row r="57" spans="2:7" ht="18.75" customHeight="1">
      <c r="B57" s="313" t="s">
        <v>385</v>
      </c>
      <c r="C57" s="314"/>
      <c r="D57" s="53"/>
      <c r="E57" s="53"/>
      <c r="F57" s="53"/>
      <c r="G57" s="78"/>
    </row>
    <row r="58" spans="2:7" ht="18.75" customHeight="1">
      <c r="B58" s="311" t="s">
        <v>386</v>
      </c>
      <c r="C58" s="312"/>
      <c r="D58" s="56"/>
      <c r="E58" s="56"/>
      <c r="F58" s="56"/>
      <c r="G58" s="79"/>
    </row>
    <row r="59" spans="2:7" ht="18.75" customHeight="1">
      <c r="B59" s="315" t="s">
        <v>387</v>
      </c>
      <c r="C59" s="316"/>
      <c r="D59" s="58"/>
      <c r="E59" s="58"/>
      <c r="F59" s="58"/>
      <c r="G59" s="336"/>
    </row>
    <row r="60" spans="2:7" ht="18.75" customHeight="1">
      <c r="B60" s="318" t="s">
        <v>215</v>
      </c>
      <c r="C60" s="320"/>
      <c r="D60" s="305"/>
      <c r="E60" s="305"/>
      <c r="F60" s="305"/>
      <c r="G60" s="335"/>
    </row>
    <row r="61" spans="2:7" ht="18.75" customHeight="1">
      <c r="B61" s="319" t="s">
        <v>388</v>
      </c>
      <c r="C61" s="314"/>
      <c r="D61" s="53"/>
      <c r="E61" s="53"/>
      <c r="F61" s="53"/>
      <c r="G61" s="78"/>
    </row>
    <row r="62" spans="2:7" ht="18.75" customHeight="1">
      <c r="B62" s="313" t="s">
        <v>389</v>
      </c>
      <c r="C62" s="314"/>
      <c r="D62" s="53"/>
      <c r="E62" s="53"/>
      <c r="F62" s="53"/>
      <c r="G62" s="78"/>
    </row>
    <row r="63" spans="2:7" ht="18.75" customHeight="1">
      <c r="B63" s="311" t="s">
        <v>390</v>
      </c>
      <c r="C63" s="312"/>
      <c r="D63" s="56"/>
      <c r="E63" s="56"/>
      <c r="F63" s="56"/>
      <c r="G63" s="79"/>
    </row>
    <row r="64" spans="2:7" ht="18.75" customHeight="1">
      <c r="B64" s="319" t="s">
        <v>391</v>
      </c>
      <c r="C64" s="314"/>
      <c r="D64" s="53"/>
      <c r="E64" s="53"/>
      <c r="F64" s="53"/>
      <c r="G64" s="78"/>
    </row>
    <row r="65" spans="2:7" ht="18.75" customHeight="1">
      <c r="B65" s="319" t="s">
        <v>392</v>
      </c>
      <c r="C65" s="314"/>
      <c r="D65" s="53"/>
      <c r="E65" s="53"/>
      <c r="F65" s="53"/>
      <c r="G65" s="78"/>
    </row>
    <row r="66" spans="2:7" ht="18.75" customHeight="1">
      <c r="B66" s="319" t="s">
        <v>393</v>
      </c>
      <c r="C66" s="314"/>
      <c r="D66" s="53"/>
      <c r="E66" s="53"/>
      <c r="F66" s="53"/>
      <c r="G66" s="78"/>
    </row>
    <row r="67" spans="2:7" ht="18.75" customHeight="1">
      <c r="B67" s="321" t="s">
        <v>394</v>
      </c>
      <c r="C67" s="322"/>
      <c r="D67" s="60"/>
      <c r="E67" s="60"/>
      <c r="F67" s="60"/>
      <c r="G67" s="337"/>
    </row>
    <row r="68" spans="2:7" ht="14.25" customHeight="1">
      <c r="B68" s="323"/>
      <c r="C68" s="323"/>
      <c r="D68" s="324"/>
      <c r="E68" s="324"/>
      <c r="F68" s="324"/>
      <c r="G68" s="324"/>
    </row>
    <row r="69" spans="2:7" ht="18.75" customHeight="1">
      <c r="B69" s="98" t="s">
        <v>395</v>
      </c>
      <c r="C69" s="325"/>
      <c r="D69" s="326"/>
      <c r="E69" s="326"/>
      <c r="F69" s="326"/>
      <c r="G69" s="326"/>
    </row>
    <row r="70" spans="2:7" ht="18.75" customHeight="1">
      <c r="B70" s="565" t="s">
        <v>50</v>
      </c>
      <c r="C70" s="565" t="s">
        <v>396</v>
      </c>
      <c r="D70" s="565"/>
      <c r="E70" s="565"/>
      <c r="F70" s="565"/>
      <c r="G70" s="565"/>
    </row>
    <row r="71" spans="2:7" ht="58.5" customHeight="1">
      <c r="B71" s="565"/>
      <c r="C71" s="332" t="s">
        <v>397</v>
      </c>
      <c r="D71" s="332" t="s">
        <v>398</v>
      </c>
      <c r="E71" s="332" t="s">
        <v>399</v>
      </c>
      <c r="F71" s="332" t="s">
        <v>400</v>
      </c>
      <c r="G71" s="332" t="s">
        <v>401</v>
      </c>
    </row>
    <row r="72" spans="2:7" ht="18.75" customHeight="1">
      <c r="B72" s="318" t="s">
        <v>115</v>
      </c>
      <c r="C72" s="128"/>
      <c r="D72" s="128"/>
      <c r="E72" s="128"/>
      <c r="F72" s="128"/>
      <c r="G72" s="137"/>
    </row>
    <row r="73" spans="2:7" ht="18.75" customHeight="1">
      <c r="B73" s="319" t="s">
        <v>402</v>
      </c>
      <c r="C73" s="52"/>
      <c r="D73" s="53"/>
      <c r="E73" s="53"/>
      <c r="F73" s="53"/>
      <c r="G73" s="78"/>
    </row>
    <row r="74" spans="2:7" ht="18.75" customHeight="1">
      <c r="B74" s="319" t="s">
        <v>403</v>
      </c>
      <c r="C74" s="52"/>
      <c r="D74" s="53"/>
      <c r="E74" s="53"/>
      <c r="F74" s="53"/>
      <c r="G74" s="78"/>
    </row>
    <row r="75" spans="2:7" ht="18.75" customHeight="1">
      <c r="B75" s="319" t="s">
        <v>404</v>
      </c>
      <c r="C75" s="52"/>
      <c r="D75" s="53"/>
      <c r="E75" s="53"/>
      <c r="F75" s="53"/>
      <c r="G75" s="78"/>
    </row>
    <row r="76" spans="2:7" ht="18.75" customHeight="1">
      <c r="B76" s="319" t="s">
        <v>405</v>
      </c>
      <c r="C76" s="52"/>
      <c r="D76" s="53"/>
      <c r="E76" s="53"/>
      <c r="F76" s="53"/>
      <c r="G76" s="78"/>
    </row>
    <row r="77" spans="2:7" ht="18.75" customHeight="1">
      <c r="B77" s="319" t="s">
        <v>406</v>
      </c>
      <c r="C77" s="52"/>
      <c r="D77" s="53"/>
      <c r="E77" s="53"/>
      <c r="F77" s="53"/>
      <c r="G77" s="78"/>
    </row>
    <row r="78" spans="2:7" ht="18.75" customHeight="1">
      <c r="B78" s="321" t="s">
        <v>408</v>
      </c>
      <c r="C78" s="59"/>
      <c r="D78" s="60"/>
      <c r="E78" s="60"/>
      <c r="F78" s="60"/>
      <c r="G78" s="337"/>
    </row>
    <row r="79" spans="2:7" ht="18.75" customHeight="1">
      <c r="B79" s="565" t="s">
        <v>50</v>
      </c>
      <c r="C79" s="565" t="s">
        <v>396</v>
      </c>
      <c r="D79" s="565"/>
      <c r="E79" s="565"/>
      <c r="F79" s="565"/>
      <c r="G79" s="565"/>
    </row>
    <row r="80" spans="2:7" ht="58.5" customHeight="1">
      <c r="B80" s="565"/>
      <c r="C80" s="332" t="s">
        <v>397</v>
      </c>
      <c r="D80" s="332" t="s">
        <v>398</v>
      </c>
      <c r="E80" s="332" t="s">
        <v>399</v>
      </c>
      <c r="F80" s="332" t="s">
        <v>400</v>
      </c>
      <c r="G80" s="332" t="s">
        <v>401</v>
      </c>
    </row>
    <row r="81" spans="2:7" ht="18.75" customHeight="1">
      <c r="B81" s="318" t="s">
        <v>407</v>
      </c>
      <c r="C81" s="333"/>
      <c r="D81" s="139"/>
      <c r="E81" s="139"/>
      <c r="F81" s="139"/>
      <c r="G81" s="140"/>
    </row>
    <row r="82" spans="2:7" ht="18.75" customHeight="1">
      <c r="B82" s="315" t="s">
        <v>409</v>
      </c>
      <c r="C82" s="57"/>
      <c r="D82" s="58"/>
      <c r="E82" s="58"/>
      <c r="F82" s="58"/>
      <c r="G82" s="336"/>
    </row>
    <row r="83" spans="2:7" ht="18.75" customHeight="1">
      <c r="B83" s="319" t="s">
        <v>410</v>
      </c>
      <c r="C83" s="52"/>
      <c r="D83" s="53"/>
      <c r="E83" s="53"/>
      <c r="F83" s="53"/>
      <c r="G83" s="78"/>
    </row>
    <row r="84" spans="2:7" ht="18.75" customHeight="1">
      <c r="B84" s="334" t="s">
        <v>411</v>
      </c>
      <c r="C84" s="55"/>
      <c r="D84" s="56"/>
      <c r="E84" s="56"/>
      <c r="F84" s="56"/>
      <c r="G84" s="79"/>
    </row>
    <row r="85" spans="2:7" ht="18.75" customHeight="1">
      <c r="B85" s="319" t="s">
        <v>412</v>
      </c>
      <c r="C85" s="52"/>
      <c r="D85" s="53"/>
      <c r="E85" s="53"/>
      <c r="F85" s="53"/>
      <c r="G85" s="78"/>
    </row>
    <row r="86" spans="2:7" ht="18.75" customHeight="1">
      <c r="B86" s="319" t="s">
        <v>413</v>
      </c>
      <c r="C86" s="52"/>
      <c r="D86" s="53"/>
      <c r="E86" s="53"/>
      <c r="F86" s="53"/>
      <c r="G86" s="78"/>
    </row>
    <row r="87" spans="2:7" ht="18.75" customHeight="1">
      <c r="B87" s="334" t="s">
        <v>414</v>
      </c>
      <c r="C87" s="55"/>
      <c r="D87" s="56"/>
      <c r="E87" s="56"/>
      <c r="F87" s="56"/>
      <c r="G87" s="79"/>
    </row>
    <row r="88" spans="2:7" ht="18.75" customHeight="1">
      <c r="B88" s="319" t="s">
        <v>415</v>
      </c>
      <c r="C88" s="52"/>
      <c r="D88" s="53"/>
      <c r="E88" s="53"/>
      <c r="F88" s="53"/>
      <c r="G88" s="78"/>
    </row>
    <row r="89" spans="2:7" ht="18.75" customHeight="1">
      <c r="B89" s="319" t="s">
        <v>416</v>
      </c>
      <c r="C89" s="52"/>
      <c r="D89" s="53"/>
      <c r="E89" s="53"/>
      <c r="F89" s="53"/>
      <c r="G89" s="78"/>
    </row>
    <row r="90" spans="2:7" ht="18.75" customHeight="1">
      <c r="B90" s="318" t="s">
        <v>417</v>
      </c>
      <c r="C90" s="333"/>
      <c r="D90" s="139"/>
      <c r="E90" s="139"/>
      <c r="F90" s="139"/>
      <c r="G90" s="140"/>
    </row>
    <row r="91" spans="2:7" ht="18.75" customHeight="1">
      <c r="B91" s="319" t="s">
        <v>418</v>
      </c>
      <c r="C91" s="52"/>
      <c r="D91" s="53"/>
      <c r="E91" s="53"/>
      <c r="F91" s="53"/>
      <c r="G91" s="78"/>
    </row>
    <row r="92" spans="2:7" ht="18.75" customHeight="1">
      <c r="B92" s="319" t="s">
        <v>419</v>
      </c>
      <c r="C92" s="52"/>
      <c r="D92" s="53"/>
      <c r="E92" s="53"/>
      <c r="F92" s="53"/>
      <c r="G92" s="78"/>
    </row>
    <row r="93" spans="2:7" ht="18.75" customHeight="1">
      <c r="B93" s="334" t="s">
        <v>420</v>
      </c>
      <c r="C93" s="55"/>
      <c r="D93" s="56"/>
      <c r="E93" s="56"/>
      <c r="F93" s="56"/>
      <c r="G93" s="79"/>
    </row>
    <row r="94" spans="2:7" ht="18.75" customHeight="1">
      <c r="B94" s="319" t="s">
        <v>421</v>
      </c>
      <c r="C94" s="52"/>
      <c r="D94" s="53"/>
      <c r="E94" s="53"/>
      <c r="F94" s="53"/>
      <c r="G94" s="78"/>
    </row>
    <row r="95" spans="2:7" ht="18.75" customHeight="1">
      <c r="B95" s="319" t="s">
        <v>422</v>
      </c>
      <c r="C95" s="52"/>
      <c r="D95" s="53"/>
      <c r="E95" s="53"/>
      <c r="F95" s="53"/>
      <c r="G95" s="78"/>
    </row>
    <row r="96" spans="2:7" ht="18.75" customHeight="1">
      <c r="B96" s="319" t="s">
        <v>423</v>
      </c>
      <c r="C96" s="52"/>
      <c r="D96" s="53"/>
      <c r="E96" s="53"/>
      <c r="F96" s="53"/>
      <c r="G96" s="78"/>
    </row>
    <row r="97" spans="2:7" ht="18.75" customHeight="1">
      <c r="B97" s="319" t="s">
        <v>424</v>
      </c>
      <c r="C97" s="52"/>
      <c r="D97" s="53"/>
      <c r="E97" s="53"/>
      <c r="F97" s="53"/>
      <c r="G97" s="78"/>
    </row>
    <row r="98" spans="2:7" ht="18.75" customHeight="1">
      <c r="B98" s="318" t="s">
        <v>425</v>
      </c>
      <c r="C98" s="333"/>
      <c r="D98" s="139"/>
      <c r="E98" s="139"/>
      <c r="F98" s="139"/>
      <c r="G98" s="140"/>
    </row>
    <row r="99" spans="2:7" ht="18.75" customHeight="1">
      <c r="B99" s="319" t="s">
        <v>426</v>
      </c>
      <c r="C99" s="52"/>
      <c r="D99" s="53"/>
      <c r="E99" s="53"/>
      <c r="F99" s="53"/>
      <c r="G99" s="78"/>
    </row>
    <row r="100" spans="2:7" ht="18.75" customHeight="1">
      <c r="B100" s="319" t="s">
        <v>427</v>
      </c>
      <c r="C100" s="52"/>
      <c r="D100" s="53"/>
      <c r="E100" s="53"/>
      <c r="F100" s="53"/>
      <c r="G100" s="78"/>
    </row>
    <row r="101" spans="2:7" ht="18.75" customHeight="1">
      <c r="B101" s="319" t="s">
        <v>428</v>
      </c>
      <c r="C101" s="52"/>
      <c r="D101" s="53"/>
      <c r="E101" s="53"/>
      <c r="F101" s="53"/>
      <c r="G101" s="78"/>
    </row>
    <row r="102" spans="2:7" ht="18.75" customHeight="1">
      <c r="B102" s="319" t="s">
        <v>429</v>
      </c>
      <c r="C102" s="52"/>
      <c r="D102" s="53"/>
      <c r="E102" s="53"/>
      <c r="F102" s="53"/>
      <c r="G102" s="78"/>
    </row>
    <row r="103" spans="2:7" ht="18.75" customHeight="1">
      <c r="B103" s="319" t="s">
        <v>430</v>
      </c>
      <c r="C103" s="52"/>
      <c r="D103" s="53"/>
      <c r="E103" s="53"/>
      <c r="F103" s="53"/>
      <c r="G103" s="78"/>
    </row>
    <row r="104" spans="2:7" ht="18.75" customHeight="1">
      <c r="B104" s="319" t="s">
        <v>431</v>
      </c>
      <c r="C104" s="52"/>
      <c r="D104" s="53"/>
      <c r="E104" s="53"/>
      <c r="F104" s="53"/>
      <c r="G104" s="78"/>
    </row>
    <row r="105" spans="2:7" ht="18.75" customHeight="1">
      <c r="B105" s="318" t="s">
        <v>432</v>
      </c>
      <c r="C105" s="333"/>
      <c r="D105" s="139"/>
      <c r="E105" s="139"/>
      <c r="F105" s="139"/>
      <c r="G105" s="140"/>
    </row>
    <row r="106" spans="2:7" ht="18.75" customHeight="1">
      <c r="B106" s="319" t="s">
        <v>433</v>
      </c>
      <c r="C106" s="52"/>
      <c r="D106" s="53"/>
      <c r="E106" s="53"/>
      <c r="F106" s="53"/>
      <c r="G106" s="78"/>
    </row>
    <row r="107" spans="2:7" ht="18.75" customHeight="1">
      <c r="B107" s="319" t="s">
        <v>434</v>
      </c>
      <c r="C107" s="52"/>
      <c r="D107" s="53"/>
      <c r="E107" s="53"/>
      <c r="F107" s="53"/>
      <c r="G107" s="78"/>
    </row>
    <row r="108" spans="2:7" ht="18.75" customHeight="1">
      <c r="B108" s="319" t="s">
        <v>438</v>
      </c>
      <c r="C108" s="52"/>
      <c r="D108" s="53"/>
      <c r="E108" s="53"/>
      <c r="F108" s="53"/>
      <c r="G108" s="78"/>
    </row>
    <row r="109" spans="2:7" ht="18.75" customHeight="1">
      <c r="B109" s="319" t="s">
        <v>439</v>
      </c>
      <c r="C109" s="52"/>
      <c r="D109" s="53"/>
      <c r="E109" s="53"/>
      <c r="F109" s="53"/>
      <c r="G109" s="78"/>
    </row>
    <row r="110" spans="2:7" ht="18.75" customHeight="1">
      <c r="B110" s="319" t="s">
        <v>435</v>
      </c>
      <c r="C110" s="52"/>
      <c r="D110" s="53"/>
      <c r="E110" s="53"/>
      <c r="F110" s="53"/>
      <c r="G110" s="78"/>
    </row>
    <row r="111" spans="2:7" ht="18.75" customHeight="1">
      <c r="B111" s="334" t="s">
        <v>436</v>
      </c>
      <c r="C111" s="55"/>
      <c r="D111" s="56"/>
      <c r="E111" s="56"/>
      <c r="F111" s="56"/>
      <c r="G111" s="79"/>
    </row>
    <row r="112" spans="2:7" ht="18.75" customHeight="1">
      <c r="B112" s="80" t="s">
        <v>437</v>
      </c>
      <c r="C112" s="80"/>
      <c r="D112" s="81"/>
      <c r="E112" s="81"/>
      <c r="F112" s="81"/>
      <c r="G112" s="338"/>
    </row>
    <row r="113" spans="2:7" ht="20.25" customHeight="1">
      <c r="B113" s="47" t="s">
        <v>440</v>
      </c>
      <c r="C113" s="47"/>
      <c r="D113" s="45"/>
      <c r="E113" s="45"/>
      <c r="F113" s="45"/>
      <c r="G113" s="45"/>
    </row>
    <row r="114" spans="2:7" ht="21">
      <c r="B114" s="92" t="s">
        <v>441</v>
      </c>
      <c r="C114" s="92"/>
      <c r="D114" s="92"/>
      <c r="E114" s="45"/>
      <c r="F114" s="45"/>
      <c r="G114" s="45"/>
    </row>
    <row r="115" spans="2:7" ht="29.25" customHeight="1">
      <c r="B115" s="566" t="s">
        <v>442</v>
      </c>
      <c r="C115" s="566"/>
      <c r="D115" s="566"/>
      <c r="E115" s="566"/>
      <c r="F115" s="566"/>
      <c r="G115" s="566"/>
    </row>
    <row r="116" spans="2:7" ht="14.25" customHeight="1">
      <c r="B116" s="566" t="s">
        <v>446</v>
      </c>
      <c r="C116" s="566"/>
      <c r="D116" s="566"/>
      <c r="E116" s="566"/>
      <c r="F116" s="566"/>
      <c r="G116" s="566"/>
    </row>
  </sheetData>
  <sheetProtection password="CF03" sheet="1" objects="1" scenarios="1" selectLockedCells="1" selectUnlockedCells="1"/>
  <mergeCells count="13">
    <mergeCell ref="B79:B80"/>
    <mergeCell ref="C79:G79"/>
    <mergeCell ref="B115:G115"/>
    <mergeCell ref="B116:G116"/>
    <mergeCell ref="C70:G70"/>
    <mergeCell ref="B70:B71"/>
    <mergeCell ref="B41:B43"/>
    <mergeCell ref="D41:F41"/>
    <mergeCell ref="D13:F13"/>
    <mergeCell ref="B4:G4"/>
    <mergeCell ref="B5:G5"/>
    <mergeCell ref="B6:G6"/>
    <mergeCell ref="B13:B15"/>
  </mergeCells>
  <pageMargins left="0.51181102362204722" right="0.11811023622047245" top="0.55118110236220474" bottom="0.35433070866141736" header="0.31496062992125984" footer="0.31496062992125984"/>
  <pageSetup paperSize="9" orientation="portrait" r:id="rId1"/>
  <rowBreaks count="1" manualBreakCount="1">
    <brk id="78" min="1" max="6" man="1"/>
  </rowBreaks>
  <drawing r:id="rId2"/>
</worksheet>
</file>

<file path=xl/worksheets/sheet22.xml><?xml version="1.0" encoding="utf-8"?>
<worksheet xmlns="http://schemas.openxmlformats.org/spreadsheetml/2006/main" xmlns:r="http://schemas.openxmlformats.org/officeDocument/2006/relationships">
  <dimension ref="B32:O33"/>
  <sheetViews>
    <sheetView showRowColHeaders="0" topLeftCell="A364" workbookViewId="0">
      <selection activeCell="D33" sqref="D33:N33"/>
    </sheetView>
  </sheetViews>
  <sheetFormatPr defaultColWidth="9.140625" defaultRowHeight="15"/>
  <cols>
    <col min="1" max="16384" width="9.140625" style="198"/>
  </cols>
  <sheetData>
    <row r="32" spans="2:15">
      <c r="B32" s="304" t="s">
        <v>342</v>
      </c>
      <c r="C32" s="304"/>
      <c r="D32" s="304"/>
      <c r="E32" s="304"/>
      <c r="F32" s="304"/>
      <c r="G32" s="304"/>
      <c r="H32" s="304"/>
      <c r="I32" s="304"/>
      <c r="J32" s="304"/>
      <c r="K32" s="304"/>
      <c r="L32" s="304"/>
      <c r="M32" s="304"/>
      <c r="N32" s="304"/>
      <c r="O32" s="304"/>
    </row>
    <row r="33" spans="2:15">
      <c r="B33" s="304"/>
      <c r="C33" s="304"/>
      <c r="D33" s="567" t="s">
        <v>341</v>
      </c>
      <c r="E33" s="567"/>
      <c r="F33" s="567"/>
      <c r="G33" s="567"/>
      <c r="H33" s="567"/>
      <c r="I33" s="567"/>
      <c r="J33" s="567"/>
      <c r="K33" s="567"/>
      <c r="L33" s="567"/>
      <c r="M33" s="567"/>
      <c r="N33" s="567"/>
      <c r="O33" s="304"/>
    </row>
  </sheetData>
  <sheetProtection password="CF03" sheet="1" objects="1" scenarios="1" selectLockedCells="1"/>
  <mergeCells count="1">
    <mergeCell ref="D33:N33"/>
  </mergeCells>
  <hyperlinks>
    <hyperlink ref="D33" r:id="rId1"/>
  </hyperlinks>
  <pageMargins left="0.51181102362204722" right="0.31496062992125984" top="0.74803149606299213" bottom="0.35433070866141736" header="0.31496062992125984" footer="0.31496062992125984"/>
  <pageSetup orientation="landscape" blackAndWhite="1" verticalDpi="0" r:id="rId2"/>
  <drawing r:id="rId3"/>
</worksheet>
</file>

<file path=xl/worksheets/sheet23.xml><?xml version="1.0" encoding="utf-8"?>
<worksheet xmlns="http://schemas.openxmlformats.org/spreadsheetml/2006/main" xmlns:r="http://schemas.openxmlformats.org/officeDocument/2006/relationships">
  <sheetPr>
    <tabColor rgb="FF92D050"/>
  </sheetPr>
  <dimension ref="B1:AP33"/>
  <sheetViews>
    <sheetView showGridLines="0" showRowColHeaders="0" topLeftCell="L7" workbookViewId="0">
      <selection activeCell="V18" sqref="V18"/>
    </sheetView>
  </sheetViews>
  <sheetFormatPr defaultColWidth="9" defaultRowHeight="21"/>
  <cols>
    <col min="1" max="1" width="6.28515625" style="13" customWidth="1"/>
    <col min="2" max="2" width="5" style="13" customWidth="1"/>
    <col min="3" max="3" width="5.5703125" style="13" customWidth="1"/>
    <col min="4" max="4" width="15.140625" style="13" customWidth="1"/>
    <col min="5" max="5" width="7.7109375" style="13" customWidth="1"/>
    <col min="6" max="6" width="6.140625" style="13" customWidth="1"/>
    <col min="7" max="7" width="6.28515625" style="13" customWidth="1"/>
    <col min="8" max="8" width="6.140625" style="13" customWidth="1"/>
    <col min="9" max="9" width="6.7109375" style="13" customWidth="1"/>
    <col min="10" max="10" width="6.140625" style="13" customWidth="1"/>
    <col min="11" max="11" width="6.28515625" style="13" customWidth="1"/>
    <col min="12" max="12" width="6.85546875" style="13" customWidth="1"/>
    <col min="13" max="13" width="7" style="13" customWidth="1"/>
    <col min="14" max="14" width="2.28515625" style="13" customWidth="1"/>
    <col min="15" max="15" width="2.7109375" style="13" customWidth="1"/>
    <col min="16" max="16" width="15.140625" style="13" customWidth="1"/>
    <col min="17" max="18" width="13.42578125" style="13" customWidth="1"/>
    <col min="19" max="35" width="4.42578125" style="13" customWidth="1"/>
    <col min="36" max="36" width="4.5703125" style="13" customWidth="1"/>
    <col min="37" max="42" width="4.42578125" style="13" customWidth="1"/>
    <col min="43" max="44" width="4.85546875" style="13" customWidth="1"/>
    <col min="45" max="16384" width="9" style="13"/>
  </cols>
  <sheetData>
    <row r="1" spans="2:42" s="166" customFormat="1" ht="51.75" customHeight="1">
      <c r="C1" s="168" t="s">
        <v>264</v>
      </c>
    </row>
    <row r="2" spans="2:42" s="165" customFormat="1" ht="33.75" customHeight="1">
      <c r="C2" s="167" t="s">
        <v>265</v>
      </c>
      <c r="P2" s="197" t="s">
        <v>278</v>
      </c>
    </row>
    <row r="3" spans="2:42" ht="10.5" customHeight="1"/>
    <row r="4" spans="2:42" ht="45.75" customHeight="1">
      <c r="B4" s="12"/>
      <c r="C4" s="12"/>
      <c r="D4" s="12"/>
      <c r="E4" s="12"/>
      <c r="F4" s="12"/>
      <c r="G4" s="12"/>
      <c r="H4" s="12"/>
      <c r="I4" s="12"/>
      <c r="J4" s="12"/>
      <c r="K4" s="12"/>
      <c r="L4" s="12"/>
      <c r="M4" s="12"/>
      <c r="N4" s="12"/>
      <c r="P4" s="360" t="s">
        <v>35</v>
      </c>
      <c r="Q4" s="360"/>
      <c r="R4" s="360"/>
      <c r="S4" s="360"/>
      <c r="T4" s="360"/>
      <c r="U4" s="360"/>
      <c r="V4" s="360"/>
    </row>
    <row r="5" spans="2:42">
      <c r="B5" s="15" t="s">
        <v>11</v>
      </c>
      <c r="C5" s="14"/>
      <c r="D5" s="14" t="str">
        <f>"    "&amp;Q6&amp;"  "&amp;Q7</f>
        <v xml:space="preserve">    โรงเรียนบ้านกุดโบสถ์  สำนักงานเขตพื้นที่การศึกษาประถมศึกษานครราชสีมา เขต 3</v>
      </c>
      <c r="E5" s="14"/>
      <c r="F5" s="16"/>
      <c r="G5" s="16"/>
      <c r="H5" s="16"/>
      <c r="I5" s="16"/>
      <c r="J5" s="16"/>
      <c r="K5" s="16"/>
      <c r="L5" s="16"/>
      <c r="M5" s="14"/>
      <c r="N5" s="14"/>
      <c r="P5" s="26" t="s">
        <v>29</v>
      </c>
      <c r="Q5" s="26"/>
      <c r="R5" s="26"/>
      <c r="S5" s="196"/>
    </row>
    <row r="6" spans="2:42">
      <c r="B6" s="15" t="s">
        <v>0</v>
      </c>
      <c r="C6" s="35" t="s">
        <v>34</v>
      </c>
      <c r="D6" s="342" t="s">
        <v>450</v>
      </c>
      <c r="E6" s="15" t="s">
        <v>12</v>
      </c>
      <c r="F6" s="354" t="s">
        <v>476</v>
      </c>
      <c r="G6" s="354"/>
      <c r="H6" s="354"/>
      <c r="I6" s="354"/>
      <c r="J6" s="14"/>
      <c r="K6" s="14"/>
      <c r="L6" s="14"/>
      <c r="M6" s="14"/>
      <c r="N6" s="14"/>
      <c r="P6" s="27" t="s">
        <v>31</v>
      </c>
      <c r="Q6" s="361" t="s">
        <v>452</v>
      </c>
      <c r="R6" s="361"/>
      <c r="S6" s="361"/>
      <c r="T6" s="361"/>
      <c r="U6" s="361"/>
      <c r="V6" s="361"/>
    </row>
    <row r="7" spans="2:42">
      <c r="B7" s="15" t="s">
        <v>13</v>
      </c>
      <c r="C7" s="14" t="str">
        <f>"รายงานผลการประเมินสมรรถนะของผู้เรียน "&amp;Q10&amp;"  ปีการศึกษา "&amp;Q11</f>
        <v>รายงานผลการประเมินสมรรถนะของผู้เรียน ชั้นมัธยมศึกษาปีที่ 3  ปีการศึกษา 2558</v>
      </c>
      <c r="D7" s="14"/>
      <c r="E7" s="14"/>
      <c r="F7" s="14"/>
      <c r="G7" s="14"/>
      <c r="H7" s="14"/>
      <c r="I7" s="14"/>
      <c r="J7" s="14"/>
      <c r="K7" s="14"/>
      <c r="L7" s="14"/>
      <c r="M7" s="14"/>
      <c r="N7" s="14"/>
      <c r="P7" s="27" t="s">
        <v>30</v>
      </c>
      <c r="Q7" s="361" t="s">
        <v>474</v>
      </c>
      <c r="R7" s="361"/>
      <c r="S7" s="361"/>
      <c r="T7" s="361"/>
      <c r="U7" s="361"/>
      <c r="V7" s="361"/>
    </row>
    <row r="8" spans="2:42">
      <c r="B8" s="14" t="str">
        <f>"เรียน  ผู้อำนวยการ"&amp;Q6</f>
        <v>เรียน  ผู้อำนวยการโรงเรียนบ้านกุดโบสถ์</v>
      </c>
      <c r="C8" s="14"/>
      <c r="D8" s="14"/>
      <c r="E8" s="16"/>
      <c r="F8" s="16"/>
      <c r="G8" s="16"/>
      <c r="H8" s="16"/>
      <c r="I8" s="16"/>
      <c r="J8" s="16"/>
      <c r="K8" s="16"/>
      <c r="L8" s="14"/>
      <c r="M8" s="14"/>
      <c r="N8" s="14"/>
    </row>
    <row r="9" spans="2:42" ht="7.5" customHeight="1">
      <c r="B9" s="14"/>
      <c r="C9" s="14"/>
      <c r="D9" s="14"/>
      <c r="E9" s="14"/>
      <c r="F9" s="14"/>
      <c r="G9" s="14"/>
      <c r="H9" s="14"/>
      <c r="I9" s="14"/>
      <c r="J9" s="14"/>
      <c r="K9" s="14"/>
      <c r="L9" s="14"/>
      <c r="M9" s="14"/>
      <c r="N9" s="14"/>
    </row>
    <row r="10" spans="2:42">
      <c r="B10" s="14" t="str">
        <f>"       ด้วย ข้าพเจ้า "&amp;Q12&amp;"    ตำแหน่ง " &amp;Q13&amp;" "&amp;Q6</f>
        <v xml:space="preserve">       ด้วย ข้าพเจ้า นางสาวขนิษฐา พริ้งกระโทก    ตำแหน่ง ครูชำนาญการพิเศษ โรงเรียนบ้านกุดโบสถ์</v>
      </c>
      <c r="C10" s="14"/>
      <c r="D10" s="14"/>
      <c r="E10" s="14"/>
      <c r="F10" s="14"/>
      <c r="G10" s="14"/>
      <c r="H10" s="14"/>
      <c r="I10" s="14"/>
      <c r="J10" s="14"/>
      <c r="K10" s="14"/>
      <c r="L10" s="14"/>
      <c r="M10" s="14"/>
      <c r="N10" s="14"/>
      <c r="P10" s="27" t="s">
        <v>32</v>
      </c>
      <c r="Q10" s="361" t="s">
        <v>45</v>
      </c>
      <c r="R10" s="361"/>
    </row>
    <row r="11" spans="2:42">
      <c r="B11" s="14" t="str">
        <f>"ได้ดำเนินการประเมินสมรรถนะที่สำคัญของนักเรียน "  &amp;Q10&amp;"  ปีการศึกษา "&amp;Q11&amp;"   เสร็จสิ้นแล้ว"</f>
        <v>ได้ดำเนินการประเมินสมรรถนะที่สำคัญของนักเรียน ชั้นมัธยมศึกษาปีที่ 3  ปีการศึกษา 2558   เสร็จสิ้นแล้ว</v>
      </c>
      <c r="C11" s="14"/>
      <c r="D11" s="14"/>
      <c r="E11" s="14"/>
      <c r="F11" s="14"/>
      <c r="G11" s="14"/>
      <c r="H11" s="14"/>
      <c r="I11" s="14"/>
      <c r="J11" s="14"/>
      <c r="K11" s="14"/>
      <c r="L11" s="14"/>
      <c r="M11" s="14"/>
      <c r="N11" s="14"/>
      <c r="P11" s="27" t="s">
        <v>10</v>
      </c>
      <c r="Q11" s="361">
        <v>2558</v>
      </c>
      <c r="R11" s="361"/>
      <c r="S11" s="33"/>
      <c r="T11" s="33"/>
    </row>
    <row r="12" spans="2:42">
      <c r="B12" s="14" t="s">
        <v>26</v>
      </c>
      <c r="C12" s="14"/>
      <c r="D12" s="14"/>
      <c r="E12" s="14"/>
      <c r="F12" s="14"/>
      <c r="G12" s="14"/>
      <c r="H12" s="14"/>
      <c r="I12" s="14"/>
      <c r="J12" s="14"/>
      <c r="K12" s="14"/>
      <c r="L12" s="14"/>
      <c r="M12" s="14"/>
      <c r="N12" s="14"/>
      <c r="P12" s="27" t="s">
        <v>33</v>
      </c>
      <c r="Q12" s="361" t="s">
        <v>475</v>
      </c>
      <c r="R12" s="361"/>
      <c r="S12" s="33"/>
      <c r="T12" s="33"/>
    </row>
    <row r="13" spans="2:42">
      <c r="B13" s="14"/>
      <c r="C13" s="14"/>
      <c r="D13" s="14"/>
      <c r="E13" s="14"/>
      <c r="F13" s="14"/>
      <c r="G13" s="14"/>
      <c r="H13" s="14"/>
      <c r="I13" s="14"/>
      <c r="J13" s="14"/>
      <c r="K13" s="14"/>
      <c r="L13" s="14"/>
      <c r="M13" s="14"/>
      <c r="N13" s="14"/>
      <c r="P13" s="27" t="s">
        <v>14</v>
      </c>
      <c r="Q13" s="574" t="s">
        <v>280</v>
      </c>
      <c r="R13" s="574"/>
    </row>
    <row r="14" spans="2:42">
      <c r="B14" s="348" t="s">
        <v>15</v>
      </c>
      <c r="C14" s="349"/>
      <c r="D14" s="350"/>
      <c r="E14" s="344" t="s">
        <v>23</v>
      </c>
      <c r="F14" s="347" t="s">
        <v>20</v>
      </c>
      <c r="G14" s="347"/>
      <c r="H14" s="347"/>
      <c r="I14" s="347"/>
      <c r="J14" s="347"/>
      <c r="K14" s="347"/>
      <c r="L14" s="347"/>
      <c r="M14" s="347"/>
      <c r="N14" s="14"/>
      <c r="S14" s="568" t="s">
        <v>28</v>
      </c>
      <c r="T14" s="568"/>
      <c r="U14" s="568"/>
      <c r="V14" s="568"/>
      <c r="W14" s="568"/>
      <c r="X14" s="568"/>
      <c r="Y14" s="568" t="s">
        <v>287</v>
      </c>
      <c r="Z14" s="568"/>
      <c r="AA14" s="568"/>
      <c r="AB14" s="568"/>
      <c r="AC14" s="568"/>
      <c r="AD14" s="568"/>
      <c r="AE14" s="568" t="s">
        <v>19</v>
      </c>
      <c r="AF14" s="568"/>
      <c r="AG14" s="568"/>
      <c r="AH14" s="568"/>
      <c r="AI14" s="568"/>
      <c r="AJ14" s="568"/>
      <c r="AK14" s="568" t="s">
        <v>288</v>
      </c>
      <c r="AL14" s="568"/>
      <c r="AM14" s="568"/>
      <c r="AN14" s="568"/>
      <c r="AO14" s="568"/>
      <c r="AP14" s="568"/>
    </row>
    <row r="15" spans="2:42" ht="43.5" customHeight="1">
      <c r="B15" s="351"/>
      <c r="C15" s="352"/>
      <c r="D15" s="353"/>
      <c r="E15" s="345"/>
      <c r="F15" s="17" t="s">
        <v>28</v>
      </c>
      <c r="G15" s="18" t="s">
        <v>22</v>
      </c>
      <c r="H15" s="17" t="s">
        <v>24</v>
      </c>
      <c r="I15" s="18" t="s">
        <v>22</v>
      </c>
      <c r="J15" s="17" t="s">
        <v>19</v>
      </c>
      <c r="K15" s="18" t="s">
        <v>22</v>
      </c>
      <c r="L15" s="17" t="s">
        <v>21</v>
      </c>
      <c r="M15" s="18" t="s">
        <v>22</v>
      </c>
      <c r="N15" s="14"/>
      <c r="S15" s="217" t="s">
        <v>281</v>
      </c>
      <c r="T15" s="217" t="s">
        <v>282</v>
      </c>
      <c r="U15" s="217" t="s">
        <v>283</v>
      </c>
      <c r="V15" s="217" t="s">
        <v>284</v>
      </c>
      <c r="W15" s="217" t="s">
        <v>285</v>
      </c>
      <c r="X15" s="217" t="s">
        <v>286</v>
      </c>
      <c r="Y15" s="217" t="s">
        <v>281</v>
      </c>
      <c r="Z15" s="217" t="s">
        <v>282</v>
      </c>
      <c r="AA15" s="217" t="s">
        <v>283</v>
      </c>
      <c r="AB15" s="217" t="s">
        <v>284</v>
      </c>
      <c r="AC15" s="217" t="s">
        <v>285</v>
      </c>
      <c r="AD15" s="217" t="s">
        <v>286</v>
      </c>
      <c r="AE15" s="217" t="s">
        <v>281</v>
      </c>
      <c r="AF15" s="217" t="s">
        <v>282</v>
      </c>
      <c r="AG15" s="217" t="s">
        <v>283</v>
      </c>
      <c r="AH15" s="217" t="s">
        <v>284</v>
      </c>
      <c r="AI15" s="217" t="s">
        <v>285</v>
      </c>
      <c r="AJ15" s="217" t="s">
        <v>286</v>
      </c>
      <c r="AK15" s="217" t="s">
        <v>281</v>
      </c>
      <c r="AL15" s="217" t="s">
        <v>282</v>
      </c>
      <c r="AM15" s="217" t="s">
        <v>283</v>
      </c>
      <c r="AN15" s="217" t="s">
        <v>284</v>
      </c>
      <c r="AO15" s="217" t="s">
        <v>285</v>
      </c>
      <c r="AP15" s="217" t="s">
        <v>286</v>
      </c>
    </row>
    <row r="16" spans="2:42">
      <c r="B16" s="19" t="s">
        <v>6</v>
      </c>
      <c r="C16" s="19"/>
      <c r="D16" s="19"/>
      <c r="E16" s="216">
        <f>IF(SUM(F16,H16,J16,L16)=0,"-",SUM(F16,H16,J16,L16))</f>
        <v>120</v>
      </c>
      <c r="F16" s="215">
        <f>SUM(S16:X16)</f>
        <v>43</v>
      </c>
      <c r="G16" s="21">
        <f>IF(ISERROR(F16*100/E16),"-",ROUND(F16*100/E16,2))</f>
        <v>35.83</v>
      </c>
      <c r="H16" s="215">
        <f>SUM(Y16:AD16)</f>
        <v>34</v>
      </c>
      <c r="I16" s="21">
        <f>IF(ISERROR(H16*100/E16),"-",ROUND(H16*100/E16,2))</f>
        <v>28.33</v>
      </c>
      <c r="J16" s="215">
        <f>SUM(AE16:AJ16)</f>
        <v>37</v>
      </c>
      <c r="K16" s="21">
        <f>IF(ISERROR(J16*100/E16),"-",ROUND(J16*100/E16,2))</f>
        <v>30.83</v>
      </c>
      <c r="L16" s="215">
        <f>SUM(AK16:AP16)</f>
        <v>6</v>
      </c>
      <c r="M16" s="21">
        <f>IF(ISERROR(L16*100/E16),"-",ROUND(L16*100/E16,2))</f>
        <v>5</v>
      </c>
      <c r="N16" s="14"/>
      <c r="Q16" s="218" t="str">
        <f>B16</f>
        <v>1.ความสามารถในการสื่อสาร</v>
      </c>
      <c r="R16" s="218"/>
      <c r="S16" s="219">
        <v>5</v>
      </c>
      <c r="T16" s="219">
        <v>6</v>
      </c>
      <c r="U16" s="219">
        <v>7</v>
      </c>
      <c r="V16" s="219">
        <v>8</v>
      </c>
      <c r="W16" s="219">
        <v>8</v>
      </c>
      <c r="X16" s="219">
        <v>9</v>
      </c>
      <c r="Y16" s="220">
        <v>5</v>
      </c>
      <c r="Z16" s="220">
        <v>5</v>
      </c>
      <c r="AA16" s="220">
        <v>5</v>
      </c>
      <c r="AB16" s="220">
        <v>6</v>
      </c>
      <c r="AC16" s="220">
        <v>6</v>
      </c>
      <c r="AD16" s="220">
        <v>7</v>
      </c>
      <c r="AE16" s="219">
        <v>7</v>
      </c>
      <c r="AF16" s="219">
        <v>7</v>
      </c>
      <c r="AG16" s="219">
        <v>8</v>
      </c>
      <c r="AH16" s="219">
        <v>6</v>
      </c>
      <c r="AI16" s="219">
        <v>5</v>
      </c>
      <c r="AJ16" s="219">
        <v>4</v>
      </c>
      <c r="AK16" s="220">
        <v>1</v>
      </c>
      <c r="AL16" s="220"/>
      <c r="AM16" s="220">
        <v>2</v>
      </c>
      <c r="AN16" s="220">
        <v>2</v>
      </c>
      <c r="AO16" s="220">
        <v>1</v>
      </c>
      <c r="AP16" s="220"/>
    </row>
    <row r="17" spans="2:42">
      <c r="B17" s="19" t="s">
        <v>7</v>
      </c>
      <c r="C17" s="19"/>
      <c r="D17" s="19"/>
      <c r="E17" s="216" t="str">
        <f t="shared" ref="E17:E20" si="0">IF(SUM(F17,H17,J17,L17)=0,"-",SUM(F17,H17,J17,L17))</f>
        <v>-</v>
      </c>
      <c r="F17" s="215">
        <f t="shared" ref="F17:F20" si="1">SUM(S17:X17)</f>
        <v>0</v>
      </c>
      <c r="G17" s="21" t="str">
        <f>IF(ISERROR(F17*100/E17),"-",ROUND(F17*100/E17,2))</f>
        <v>-</v>
      </c>
      <c r="H17" s="215">
        <f t="shared" ref="H17:H20" si="2">SUM(Y17:AD17)</f>
        <v>0</v>
      </c>
      <c r="I17" s="21" t="str">
        <f t="shared" ref="I17:I20" si="3">IF(ISERROR(H17*100/E17),"-",ROUND(H17*100/E17,2))</f>
        <v>-</v>
      </c>
      <c r="J17" s="215">
        <f t="shared" ref="J17:J20" si="4">SUM(AE17:AJ17)</f>
        <v>0</v>
      </c>
      <c r="K17" s="21" t="str">
        <f t="shared" ref="K17:K20" si="5">IF(ISERROR(J17*100/E17),"-",ROUND(J17*100/E17,2))</f>
        <v>-</v>
      </c>
      <c r="L17" s="215">
        <f t="shared" ref="L17:L20" si="6">SUM(AK17:AP17)</f>
        <v>0</v>
      </c>
      <c r="M17" s="21" t="str">
        <f t="shared" ref="M17:M20" si="7">IF(ISERROR(L17*100/E17),"-",ROUND(L17*100/E17,2))</f>
        <v>-</v>
      </c>
      <c r="N17" s="14"/>
      <c r="Q17" s="218" t="str">
        <f t="shared" ref="Q17:Q20" si="8">B17</f>
        <v>2.ความสามารถในการคิด</v>
      </c>
      <c r="R17" s="218"/>
      <c r="S17" s="219"/>
      <c r="T17" s="219"/>
      <c r="U17" s="219"/>
      <c r="V17" s="219"/>
      <c r="W17" s="219"/>
      <c r="X17" s="219"/>
      <c r="Y17" s="220"/>
      <c r="Z17" s="220"/>
      <c r="AA17" s="220"/>
      <c r="AB17" s="220"/>
      <c r="AC17" s="220"/>
      <c r="AD17" s="220"/>
      <c r="AE17" s="219"/>
      <c r="AF17" s="219"/>
      <c r="AG17" s="219"/>
      <c r="AH17" s="219"/>
      <c r="AI17" s="219"/>
      <c r="AJ17" s="219"/>
      <c r="AK17" s="220"/>
      <c r="AL17" s="220"/>
      <c r="AM17" s="220"/>
      <c r="AN17" s="220"/>
      <c r="AO17" s="220"/>
      <c r="AP17" s="220"/>
    </row>
    <row r="18" spans="2:42">
      <c r="B18" s="19" t="s">
        <v>8</v>
      </c>
      <c r="C18" s="19"/>
      <c r="D18" s="19"/>
      <c r="E18" s="216" t="str">
        <f t="shared" si="0"/>
        <v>-</v>
      </c>
      <c r="F18" s="215">
        <f t="shared" si="1"/>
        <v>0</v>
      </c>
      <c r="G18" s="21" t="str">
        <f t="shared" ref="G18:G20" si="9">IF(ISERROR(F18*100/E18),"-",ROUND(F18*100/E18,2))</f>
        <v>-</v>
      </c>
      <c r="H18" s="215">
        <f t="shared" si="2"/>
        <v>0</v>
      </c>
      <c r="I18" s="21" t="str">
        <f t="shared" si="3"/>
        <v>-</v>
      </c>
      <c r="J18" s="215">
        <f t="shared" si="4"/>
        <v>0</v>
      </c>
      <c r="K18" s="21" t="str">
        <f t="shared" si="5"/>
        <v>-</v>
      </c>
      <c r="L18" s="215">
        <f t="shared" si="6"/>
        <v>0</v>
      </c>
      <c r="M18" s="21" t="str">
        <f t="shared" si="7"/>
        <v>-</v>
      </c>
      <c r="N18" s="14"/>
      <c r="Q18" s="218" t="str">
        <f t="shared" si="8"/>
        <v>3.ความสามารถในการแก้ปัญหา</v>
      </c>
      <c r="R18" s="218"/>
      <c r="S18" s="219"/>
      <c r="T18" s="219"/>
      <c r="U18" s="219"/>
      <c r="V18" s="219"/>
      <c r="W18" s="219"/>
      <c r="X18" s="219"/>
      <c r="Y18" s="220"/>
      <c r="Z18" s="220"/>
      <c r="AA18" s="220"/>
      <c r="AB18" s="220"/>
      <c r="AC18" s="220"/>
      <c r="AD18" s="220"/>
      <c r="AE18" s="219"/>
      <c r="AF18" s="219"/>
      <c r="AG18" s="219"/>
      <c r="AH18" s="219"/>
      <c r="AI18" s="219"/>
      <c r="AJ18" s="219"/>
      <c r="AK18" s="220"/>
      <c r="AL18" s="220"/>
      <c r="AM18" s="220"/>
      <c r="AN18" s="220"/>
      <c r="AO18" s="220"/>
      <c r="AP18" s="220"/>
    </row>
    <row r="19" spans="2:42">
      <c r="B19" s="19" t="s">
        <v>9</v>
      </c>
      <c r="C19" s="19"/>
      <c r="D19" s="19"/>
      <c r="E19" s="216" t="str">
        <f t="shared" si="0"/>
        <v>-</v>
      </c>
      <c r="F19" s="215">
        <f t="shared" si="1"/>
        <v>0</v>
      </c>
      <c r="G19" s="21" t="str">
        <f t="shared" si="9"/>
        <v>-</v>
      </c>
      <c r="H19" s="215">
        <f t="shared" si="2"/>
        <v>0</v>
      </c>
      <c r="I19" s="21" t="str">
        <f t="shared" si="3"/>
        <v>-</v>
      </c>
      <c r="J19" s="215">
        <f t="shared" si="4"/>
        <v>0</v>
      </c>
      <c r="K19" s="21" t="str">
        <f t="shared" si="5"/>
        <v>-</v>
      </c>
      <c r="L19" s="215">
        <f t="shared" si="6"/>
        <v>0</v>
      </c>
      <c r="M19" s="21" t="str">
        <f t="shared" si="7"/>
        <v>-</v>
      </c>
      <c r="N19" s="14"/>
      <c r="Q19" s="218" t="str">
        <f t="shared" si="8"/>
        <v>4.ความสามารถในการใช้ทักษะชีวิต</v>
      </c>
      <c r="R19" s="218"/>
      <c r="S19" s="219"/>
      <c r="T19" s="219"/>
      <c r="U19" s="219"/>
      <c r="V19" s="219"/>
      <c r="W19" s="219"/>
      <c r="X19" s="219"/>
      <c r="Y19" s="220"/>
      <c r="Z19" s="220"/>
      <c r="AA19" s="220"/>
      <c r="AB19" s="220"/>
      <c r="AC19" s="220"/>
      <c r="AD19" s="220"/>
      <c r="AE19" s="219"/>
      <c r="AF19" s="219"/>
      <c r="AG19" s="219"/>
      <c r="AH19" s="219"/>
      <c r="AI19" s="219"/>
      <c r="AJ19" s="219"/>
      <c r="AK19" s="220"/>
      <c r="AL19" s="220"/>
      <c r="AM19" s="220"/>
      <c r="AN19" s="220"/>
      <c r="AO19" s="220"/>
      <c r="AP19" s="220"/>
    </row>
    <row r="20" spans="2:42">
      <c r="B20" s="19" t="s">
        <v>16</v>
      </c>
      <c r="C20" s="19"/>
      <c r="D20" s="22"/>
      <c r="E20" s="216" t="str">
        <f t="shared" si="0"/>
        <v>-</v>
      </c>
      <c r="F20" s="215">
        <f t="shared" si="1"/>
        <v>0</v>
      </c>
      <c r="G20" s="21" t="str">
        <f t="shared" si="9"/>
        <v>-</v>
      </c>
      <c r="H20" s="215">
        <f t="shared" si="2"/>
        <v>0</v>
      </c>
      <c r="I20" s="21" t="str">
        <f t="shared" si="3"/>
        <v>-</v>
      </c>
      <c r="J20" s="215">
        <f t="shared" si="4"/>
        <v>0</v>
      </c>
      <c r="K20" s="21" t="str">
        <f t="shared" si="5"/>
        <v>-</v>
      </c>
      <c r="L20" s="215">
        <f t="shared" si="6"/>
        <v>0</v>
      </c>
      <c r="M20" s="21" t="str">
        <f t="shared" si="7"/>
        <v>-</v>
      </c>
      <c r="N20" s="14"/>
      <c r="Q20" s="218" t="str">
        <f t="shared" si="8"/>
        <v>5.ความสามารถในการใช้เทคโนโลยี</v>
      </c>
      <c r="R20" s="218"/>
      <c r="S20" s="219"/>
      <c r="T20" s="219"/>
      <c r="U20" s="219"/>
      <c r="V20" s="219"/>
      <c r="W20" s="219"/>
      <c r="X20" s="219"/>
      <c r="Y20" s="220"/>
      <c r="Z20" s="220"/>
      <c r="AA20" s="220"/>
      <c r="AB20" s="220"/>
      <c r="AC20" s="220"/>
      <c r="AD20" s="220"/>
      <c r="AE20" s="219"/>
      <c r="AF20" s="219"/>
      <c r="AG20" s="219"/>
      <c r="AH20" s="219"/>
      <c r="AI20" s="219"/>
      <c r="AJ20" s="219"/>
      <c r="AK20" s="220"/>
      <c r="AL20" s="220"/>
      <c r="AM20" s="220"/>
      <c r="AN20" s="220"/>
      <c r="AO20" s="220"/>
      <c r="AP20" s="220"/>
    </row>
    <row r="21" spans="2:42">
      <c r="B21" s="569" t="s">
        <v>289</v>
      </c>
      <c r="C21" s="570"/>
      <c r="D21" s="570"/>
      <c r="E21" s="216">
        <f t="shared" ref="E21" si="10">IF(SUM(F21,H21,J21,L21)=0,"-",SUM(F21,H21,J21,L21))</f>
        <v>120</v>
      </c>
      <c r="F21" s="215">
        <f t="shared" ref="F21" si="11">SUM(S21:X21)</f>
        <v>27</v>
      </c>
      <c r="G21" s="21">
        <f t="shared" ref="G21" si="12">IF(ISERROR(F21*100/E21),"-",ROUND(F21*100/E21,2))</f>
        <v>22.5</v>
      </c>
      <c r="H21" s="215">
        <f t="shared" ref="H21" si="13">SUM(Y21:AD21)</f>
        <v>46</v>
      </c>
      <c r="I21" s="21">
        <f t="shared" ref="I21" si="14">IF(ISERROR(H21*100/E21),"-",ROUND(H21*100/E21,2))</f>
        <v>38.33</v>
      </c>
      <c r="J21" s="215">
        <f t="shared" ref="J21" si="15">SUM(AE21:AJ21)</f>
        <v>32</v>
      </c>
      <c r="K21" s="21">
        <f t="shared" ref="K21" si="16">IF(ISERROR(J21*100/E21),"-",ROUND(J21*100/E21,2))</f>
        <v>26.67</v>
      </c>
      <c r="L21" s="215">
        <f t="shared" ref="L21" si="17">SUM(AK21:AP21)</f>
        <v>15</v>
      </c>
      <c r="M21" s="21">
        <f t="shared" ref="M21" si="18">IF(ISERROR(L21*100/E21),"-",ROUND(L21*100/E21,2))</f>
        <v>12.5</v>
      </c>
      <c r="N21" s="14"/>
      <c r="Q21" s="571" t="str">
        <f>B21</f>
        <v>สรุปการประเมินทั้ง 5 ด้าน</v>
      </c>
      <c r="R21" s="572"/>
      <c r="S21" s="219">
        <v>7</v>
      </c>
      <c r="T21" s="219">
        <v>6</v>
      </c>
      <c r="U21" s="219">
        <v>4</v>
      </c>
      <c r="V21" s="219">
        <v>4</v>
      </c>
      <c r="W21" s="219">
        <v>3</v>
      </c>
      <c r="X21" s="219">
        <v>3</v>
      </c>
      <c r="Y21" s="220">
        <v>7</v>
      </c>
      <c r="Z21" s="220">
        <v>8</v>
      </c>
      <c r="AA21" s="220">
        <v>9</v>
      </c>
      <c r="AB21" s="220">
        <v>7</v>
      </c>
      <c r="AC21" s="220">
        <v>8</v>
      </c>
      <c r="AD21" s="220">
        <v>7</v>
      </c>
      <c r="AE21" s="219">
        <v>6</v>
      </c>
      <c r="AF21" s="219">
        <v>5</v>
      </c>
      <c r="AG21" s="219">
        <v>4</v>
      </c>
      <c r="AH21" s="219">
        <v>5</v>
      </c>
      <c r="AI21" s="219">
        <v>6</v>
      </c>
      <c r="AJ21" s="219">
        <v>6</v>
      </c>
      <c r="AK21" s="220">
        <v>3</v>
      </c>
      <c r="AL21" s="220">
        <v>4</v>
      </c>
      <c r="AM21" s="220">
        <v>3</v>
      </c>
      <c r="AN21" s="220">
        <v>2</v>
      </c>
      <c r="AO21" s="220">
        <v>1</v>
      </c>
      <c r="AP21" s="220">
        <v>2</v>
      </c>
    </row>
    <row r="22" spans="2:42">
      <c r="B22" s="346" t="s">
        <v>18</v>
      </c>
      <c r="C22" s="346"/>
      <c r="D22" s="346"/>
      <c r="E22" s="346"/>
      <c r="F22" s="573">
        <f>IF(SUM(G21,I21),SUM(G21,I21),"-")</f>
        <v>60.83</v>
      </c>
      <c r="G22" s="356"/>
      <c r="H22" s="356"/>
      <c r="I22" s="357"/>
      <c r="J22" s="20"/>
      <c r="K22" s="23"/>
      <c r="L22" s="20"/>
      <c r="M22" s="21"/>
      <c r="N22" s="14"/>
      <c r="R22" s="222" t="s">
        <v>17</v>
      </c>
      <c r="S22" s="221">
        <f>SUM(S16:S20)</f>
        <v>5</v>
      </c>
      <c r="T22" s="221">
        <f t="shared" ref="T22:AN22" si="19">SUM(T16:T20)</f>
        <v>6</v>
      </c>
      <c r="U22" s="221">
        <f t="shared" si="19"/>
        <v>7</v>
      </c>
      <c r="V22" s="221">
        <f t="shared" si="19"/>
        <v>8</v>
      </c>
      <c r="W22" s="221">
        <f t="shared" si="19"/>
        <v>8</v>
      </c>
      <c r="X22" s="221">
        <f t="shared" si="19"/>
        <v>9</v>
      </c>
      <c r="Y22" s="221">
        <f t="shared" si="19"/>
        <v>5</v>
      </c>
      <c r="Z22" s="221">
        <f t="shared" si="19"/>
        <v>5</v>
      </c>
      <c r="AA22" s="221">
        <f t="shared" si="19"/>
        <v>5</v>
      </c>
      <c r="AB22" s="221">
        <f t="shared" si="19"/>
        <v>6</v>
      </c>
      <c r="AC22" s="221">
        <f t="shared" si="19"/>
        <v>6</v>
      </c>
      <c r="AD22" s="221">
        <f t="shared" si="19"/>
        <v>7</v>
      </c>
      <c r="AE22" s="221">
        <f>SUM(AE16:AE21)</f>
        <v>13</v>
      </c>
      <c r="AF22" s="221">
        <f t="shared" si="19"/>
        <v>7</v>
      </c>
      <c r="AG22" s="221">
        <f>SUM(AG16:AG21)</f>
        <v>12</v>
      </c>
      <c r="AH22" s="221">
        <f>SUM(AH16:AH21)</f>
        <v>11</v>
      </c>
      <c r="AI22" s="221">
        <f>SUM(AI16:AI21)</f>
        <v>11</v>
      </c>
      <c r="AJ22" s="221">
        <f t="shared" si="19"/>
        <v>4</v>
      </c>
      <c r="AK22" s="221">
        <f>SUM(AK16:AK21)</f>
        <v>4</v>
      </c>
      <c r="AL22" s="221">
        <f>SUM(AL16:AL21)</f>
        <v>4</v>
      </c>
      <c r="AM22" s="221">
        <f>SUM(AM16:AM21)</f>
        <v>5</v>
      </c>
      <c r="AN22" s="221">
        <f t="shared" si="19"/>
        <v>2</v>
      </c>
      <c r="AO22" s="221">
        <f>SUM(AO16:AO21)</f>
        <v>2</v>
      </c>
      <c r="AP22" s="221">
        <f>SUM(AP16:AP21)</f>
        <v>2</v>
      </c>
    </row>
    <row r="23" spans="2:42">
      <c r="B23" s="14"/>
      <c r="C23" s="14"/>
      <c r="D23" s="14"/>
      <c r="E23" s="14"/>
      <c r="F23" s="14"/>
      <c r="G23" s="14"/>
      <c r="H23" s="14"/>
      <c r="I23" s="14"/>
      <c r="J23" s="14"/>
      <c r="K23" s="14"/>
      <c r="L23" s="14"/>
      <c r="M23" s="14"/>
      <c r="N23" s="14"/>
    </row>
    <row r="24" spans="2:42">
      <c r="B24" s="14"/>
      <c r="C24" s="14"/>
      <c r="D24" s="14"/>
      <c r="E24" s="14"/>
      <c r="F24" s="14"/>
      <c r="G24" s="14"/>
      <c r="H24" s="14"/>
      <c r="I24" s="14"/>
      <c r="J24" s="14"/>
      <c r="K24" s="14"/>
      <c r="L24" s="14"/>
      <c r="M24" s="14"/>
      <c r="N24" s="14"/>
    </row>
    <row r="25" spans="2:42">
      <c r="B25" s="25" t="s">
        <v>25</v>
      </c>
      <c r="C25" s="14"/>
      <c r="D25" s="14"/>
      <c r="E25" s="14"/>
      <c r="F25" s="14"/>
      <c r="G25" s="14"/>
      <c r="H25" s="14"/>
      <c r="I25" s="14"/>
      <c r="J25" s="14"/>
      <c r="K25" s="14"/>
      <c r="L25" s="14"/>
      <c r="M25" s="14"/>
      <c r="N25" s="14"/>
    </row>
    <row r="26" spans="2:42">
      <c r="B26" s="14"/>
      <c r="C26" s="14"/>
      <c r="D26" s="14"/>
      <c r="E26" s="14"/>
      <c r="F26" s="14"/>
      <c r="G26" s="14"/>
      <c r="H26" s="14"/>
      <c r="I26" s="14"/>
      <c r="J26" s="14"/>
      <c r="K26" s="14"/>
      <c r="L26" s="14"/>
      <c r="M26" s="14"/>
      <c r="N26" s="14"/>
    </row>
    <row r="27" spans="2:42">
      <c r="B27" s="14"/>
      <c r="C27" s="14"/>
      <c r="D27" s="14"/>
      <c r="E27" s="14"/>
      <c r="F27" s="14"/>
      <c r="G27" s="14"/>
      <c r="H27" s="14"/>
      <c r="I27" s="14"/>
      <c r="J27" s="14"/>
      <c r="K27" s="14"/>
      <c r="L27" s="14"/>
      <c r="M27" s="14"/>
      <c r="N27" s="14"/>
    </row>
    <row r="28" spans="2:42">
      <c r="B28" s="14"/>
      <c r="C28" s="14"/>
      <c r="D28" s="14"/>
      <c r="E28" s="14"/>
      <c r="F28" s="363" t="str">
        <f>"("&amp;Q12&amp;")"</f>
        <v>(นางสาวขนิษฐา พริ้งกระโทก)</v>
      </c>
      <c r="G28" s="363"/>
      <c r="H28" s="363"/>
      <c r="I28" s="363"/>
      <c r="J28" s="363"/>
      <c r="K28" s="363"/>
      <c r="L28" s="14"/>
      <c r="M28" s="14"/>
      <c r="N28" s="14"/>
    </row>
    <row r="29" spans="2:42">
      <c r="B29" s="14"/>
      <c r="C29" s="14"/>
      <c r="D29" s="14"/>
      <c r="E29" s="14"/>
      <c r="F29" s="363" t="str">
        <f>"ตำแหน่ง  "&amp;Q13</f>
        <v>ตำแหน่ง  ครูชำนาญการพิเศษ</v>
      </c>
      <c r="G29" s="363"/>
      <c r="H29" s="363"/>
      <c r="I29" s="363"/>
      <c r="J29" s="363"/>
      <c r="K29" s="363"/>
      <c r="L29" s="14"/>
      <c r="M29" s="14"/>
      <c r="N29" s="14"/>
    </row>
    <row r="30" spans="2:42">
      <c r="B30" s="14"/>
      <c r="C30" s="14"/>
      <c r="D30" s="14"/>
      <c r="E30" s="14"/>
      <c r="F30" s="362" t="s">
        <v>36</v>
      </c>
      <c r="G30" s="362"/>
      <c r="H30" s="362"/>
      <c r="I30" s="362"/>
      <c r="J30" s="362"/>
      <c r="K30" s="362"/>
      <c r="L30" s="14"/>
      <c r="M30" s="14"/>
      <c r="N30" s="14"/>
    </row>
    <row r="31" spans="2:42">
      <c r="B31" s="14"/>
      <c r="C31" s="14"/>
      <c r="D31" s="14"/>
      <c r="E31" s="14"/>
      <c r="F31" s="14"/>
      <c r="G31" s="14"/>
      <c r="H31" s="14"/>
      <c r="I31" s="14"/>
      <c r="J31" s="14"/>
      <c r="K31" s="14"/>
      <c r="L31" s="14"/>
      <c r="M31" s="14"/>
      <c r="N31" s="14"/>
    </row>
    <row r="32" spans="2:42">
      <c r="B32" s="14"/>
      <c r="C32" s="14"/>
      <c r="D32" s="14"/>
      <c r="E32" s="14"/>
      <c r="F32" s="14"/>
      <c r="G32" s="14"/>
      <c r="H32" s="14"/>
      <c r="I32" s="14"/>
      <c r="J32" s="14"/>
      <c r="K32" s="14"/>
      <c r="L32" s="14"/>
      <c r="M32" s="14"/>
      <c r="N32" s="14"/>
    </row>
    <row r="33" spans="2:14">
      <c r="B33" s="14"/>
      <c r="C33" s="14"/>
      <c r="D33" s="14"/>
      <c r="E33" s="14"/>
      <c r="F33" s="14"/>
      <c r="G33" s="14"/>
      <c r="H33" s="14"/>
      <c r="I33" s="14"/>
      <c r="J33" s="14"/>
      <c r="K33" s="14"/>
      <c r="L33" s="14"/>
      <c r="M33" s="14"/>
      <c r="N33" s="14"/>
    </row>
  </sheetData>
  <sheetProtection password="C7C5" sheet="1" objects="1" scenarios="1" selectLockedCells="1"/>
  <mergeCells count="22">
    <mergeCell ref="B14:D15"/>
    <mergeCell ref="E14:E15"/>
    <mergeCell ref="F14:M14"/>
    <mergeCell ref="B22:E22"/>
    <mergeCell ref="P4:V4"/>
    <mergeCell ref="F6:I6"/>
    <mergeCell ref="Q6:V6"/>
    <mergeCell ref="Q7:V7"/>
    <mergeCell ref="Q10:R10"/>
    <mergeCell ref="Q11:R11"/>
    <mergeCell ref="B21:D21"/>
    <mergeCell ref="Q21:R21"/>
    <mergeCell ref="F22:I22"/>
    <mergeCell ref="Q13:R13"/>
    <mergeCell ref="Q12:R12"/>
    <mergeCell ref="AK14:AP14"/>
    <mergeCell ref="S14:X14"/>
    <mergeCell ref="F28:K28"/>
    <mergeCell ref="F29:K29"/>
    <mergeCell ref="F30:K30"/>
    <mergeCell ref="Y14:AD14"/>
    <mergeCell ref="AE14:AJ14"/>
  </mergeCells>
  <dataValidations count="2">
    <dataValidation type="list" allowBlank="1" showInputMessage="1" showErrorMessage="1" sqref="Q11:R11">
      <formula1>edu_years</formula1>
    </dataValidation>
    <dataValidation type="list" allowBlank="1" showInputMessage="1" showErrorMessage="1" sqref="Q10:R10">
      <formula1>grade</formula1>
    </dataValidation>
  </dataValidations>
  <pageMargins left="0.70866141732283472" right="0.11811023622047245" top="0.35433070866141736" bottom="0.35433070866141736" header="0.31496062992125984" footer="0.31496062992125984"/>
  <pageSetup paperSize="9" orientation="portrait" blackAndWhite="1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P74"/>
  <sheetViews>
    <sheetView showGridLines="0" showRowColHeaders="0" topLeftCell="A7" workbookViewId="0">
      <selection activeCell="D9" sqref="D9"/>
    </sheetView>
  </sheetViews>
  <sheetFormatPr defaultColWidth="23.28515625" defaultRowHeight="22.5"/>
  <cols>
    <col min="1" max="1" width="6.85546875" style="175" customWidth="1"/>
    <col min="2" max="4" width="8.28515625" style="175" customWidth="1"/>
    <col min="5" max="6" width="14.42578125" style="175" customWidth="1"/>
    <col min="7" max="7" width="8.42578125" style="175" customWidth="1"/>
    <col min="8" max="16" width="13.28515625" style="175" customWidth="1"/>
    <col min="17" max="16384" width="23.28515625" style="1"/>
  </cols>
  <sheetData>
    <row r="1" spans="1:16" s="6" customFormat="1" ht="22.5" customHeight="1">
      <c r="A1" s="154"/>
      <c r="B1" s="154"/>
      <c r="C1" s="154"/>
      <c r="D1" s="154"/>
      <c r="E1" s="154"/>
      <c r="F1" s="154"/>
      <c r="G1" s="154"/>
      <c r="H1" s="154"/>
      <c r="I1" s="154"/>
      <c r="J1" s="154"/>
      <c r="K1" s="154"/>
      <c r="L1" s="154"/>
      <c r="M1" s="154"/>
      <c r="N1" s="154"/>
      <c r="O1" s="154"/>
      <c r="P1" s="154"/>
    </row>
    <row r="2" spans="1:16" s="6" customFormat="1" ht="16.5" customHeight="1">
      <c r="A2" s="154"/>
      <c r="B2" s="340" t="s">
        <v>447</v>
      </c>
      <c r="C2" s="339"/>
      <c r="D2" s="339"/>
      <c r="E2" s="339"/>
      <c r="F2" s="339"/>
      <c r="G2" s="154"/>
      <c r="H2" s="154"/>
      <c r="I2" s="154"/>
      <c r="J2" s="154"/>
      <c r="K2" s="154"/>
      <c r="L2" s="154"/>
      <c r="M2" s="154"/>
      <c r="N2" s="154"/>
      <c r="O2" s="154"/>
      <c r="P2" s="154"/>
    </row>
    <row r="3" spans="1:16" ht="15.75" customHeight="1">
      <c r="B3" s="366" t="s">
        <v>295</v>
      </c>
      <c r="C3" s="366"/>
      <c r="D3" s="366"/>
      <c r="E3" s="366"/>
      <c r="F3" s="366"/>
    </row>
    <row r="4" spans="1:16" ht="15.75" customHeight="1">
      <c r="B4" s="367"/>
      <c r="C4" s="367"/>
      <c r="D4" s="367"/>
      <c r="E4" s="367"/>
      <c r="F4" s="367"/>
    </row>
    <row r="5" spans="1:16" ht="15.75" customHeight="1">
      <c r="B5" s="365" t="s">
        <v>268</v>
      </c>
      <c r="C5" s="365"/>
      <c r="D5" s="365"/>
      <c r="E5" s="226" t="s">
        <v>2</v>
      </c>
      <c r="F5" s="226" t="s">
        <v>270</v>
      </c>
    </row>
    <row r="6" spans="1:16" s="3" customFormat="1" ht="15.75" customHeight="1">
      <c r="A6" s="176"/>
      <c r="B6" s="180">
        <v>0</v>
      </c>
      <c r="C6" s="234" t="s">
        <v>269</v>
      </c>
      <c r="D6" s="180">
        <v>39</v>
      </c>
      <c r="E6" s="235">
        <v>0</v>
      </c>
      <c r="F6" s="180" t="s">
        <v>54</v>
      </c>
      <c r="G6" s="176"/>
      <c r="H6" s="176"/>
      <c r="I6" s="176"/>
      <c r="J6" s="176"/>
      <c r="K6" s="176"/>
      <c r="L6" s="176"/>
      <c r="M6" s="176"/>
      <c r="N6" s="176"/>
      <c r="O6" s="176"/>
      <c r="P6" s="176"/>
    </row>
    <row r="7" spans="1:16" s="3" customFormat="1" ht="15.75" customHeight="1">
      <c r="A7" s="176"/>
      <c r="B7" s="180">
        <v>40</v>
      </c>
      <c r="C7" s="234" t="s">
        <v>269</v>
      </c>
      <c r="D7" s="180">
        <v>74</v>
      </c>
      <c r="E7" s="235">
        <v>1</v>
      </c>
      <c r="F7" s="180" t="s">
        <v>52</v>
      </c>
      <c r="G7" s="176"/>
      <c r="H7" s="176"/>
      <c r="I7" s="176"/>
      <c r="J7" s="176"/>
      <c r="K7" s="176"/>
      <c r="L7" s="176"/>
      <c r="M7" s="176"/>
      <c r="N7" s="176"/>
      <c r="O7" s="176"/>
      <c r="P7" s="176"/>
    </row>
    <row r="8" spans="1:16" s="3" customFormat="1" ht="15.75" customHeight="1">
      <c r="A8" s="176"/>
      <c r="B8" s="180">
        <v>75</v>
      </c>
      <c r="C8" s="234" t="s">
        <v>269</v>
      </c>
      <c r="D8" s="180">
        <v>100</v>
      </c>
      <c r="E8" s="235">
        <v>2</v>
      </c>
      <c r="F8" s="180" t="s">
        <v>292</v>
      </c>
      <c r="G8" s="176"/>
      <c r="H8" s="176"/>
      <c r="I8" s="176"/>
      <c r="J8" s="176"/>
      <c r="K8" s="176"/>
      <c r="L8" s="176"/>
      <c r="M8" s="176"/>
      <c r="N8" s="176"/>
      <c r="O8" s="176"/>
      <c r="P8" s="176"/>
    </row>
    <row r="9" spans="1:16" s="3" customFormat="1" ht="15.75" customHeight="1">
      <c r="A9" s="176"/>
      <c r="B9" s="180"/>
      <c r="C9" s="234"/>
      <c r="D9" s="180"/>
      <c r="E9" s="235">
        <v>3</v>
      </c>
      <c r="F9" s="180"/>
      <c r="G9" s="176"/>
      <c r="H9" s="176"/>
      <c r="I9" s="176"/>
      <c r="J9" s="176"/>
      <c r="K9" s="176"/>
      <c r="L9" s="176"/>
      <c r="M9" s="176"/>
      <c r="N9" s="176"/>
      <c r="O9" s="176"/>
      <c r="P9" s="176"/>
    </row>
    <row r="10" spans="1:16" s="3" customFormat="1" ht="15.75" customHeight="1">
      <c r="A10" s="176"/>
      <c r="B10" s="178"/>
      <c r="C10" s="178"/>
      <c r="D10" s="178"/>
      <c r="E10" s="178"/>
      <c r="F10" s="178"/>
      <c r="G10" s="176"/>
      <c r="H10" s="176"/>
      <c r="I10" s="176"/>
      <c r="J10" s="176"/>
      <c r="K10" s="176"/>
      <c r="L10" s="176"/>
      <c r="M10" s="176"/>
      <c r="N10" s="176"/>
      <c r="O10" s="176"/>
      <c r="P10" s="176"/>
    </row>
    <row r="11" spans="1:16" s="3" customFormat="1" ht="15.75" customHeight="1">
      <c r="A11" s="176"/>
      <c r="B11" s="366" t="s">
        <v>324</v>
      </c>
      <c r="C11" s="366"/>
      <c r="D11" s="366"/>
      <c r="E11" s="366"/>
      <c r="F11" s="366"/>
      <c r="G11" s="176"/>
      <c r="H11" s="176"/>
      <c r="I11" s="176"/>
      <c r="J11" s="176"/>
      <c r="K11" s="176"/>
      <c r="L11" s="176"/>
      <c r="M11" s="176"/>
      <c r="N11" s="176"/>
      <c r="O11" s="176"/>
      <c r="P11" s="176"/>
    </row>
    <row r="12" spans="1:16" s="3" customFormat="1" ht="15.75" customHeight="1">
      <c r="A12" s="176"/>
      <c r="B12" s="367"/>
      <c r="C12" s="367"/>
      <c r="D12" s="367"/>
      <c r="E12" s="367"/>
      <c r="F12" s="367"/>
      <c r="G12" s="176"/>
      <c r="H12" s="176"/>
      <c r="I12" s="176"/>
      <c r="J12" s="176"/>
      <c r="K12" s="176"/>
      <c r="L12" s="176"/>
      <c r="M12" s="176"/>
      <c r="N12" s="176"/>
      <c r="O12" s="176"/>
      <c r="P12" s="176"/>
    </row>
    <row r="13" spans="1:16" s="3" customFormat="1" ht="15.75" customHeight="1">
      <c r="A13" s="176"/>
      <c r="B13" s="365" t="s">
        <v>268</v>
      </c>
      <c r="C13" s="365"/>
      <c r="D13" s="365"/>
      <c r="E13" s="226" t="s">
        <v>2</v>
      </c>
      <c r="F13" s="226" t="s">
        <v>270</v>
      </c>
      <c r="G13" s="176"/>
      <c r="H13" s="176"/>
      <c r="I13" s="176"/>
      <c r="J13" s="176"/>
      <c r="K13" s="176"/>
      <c r="L13" s="176"/>
      <c r="M13" s="176"/>
      <c r="N13" s="176"/>
      <c r="O13" s="176"/>
      <c r="P13" s="176"/>
    </row>
    <row r="14" spans="1:16" s="3" customFormat="1" ht="15.75" customHeight="1">
      <c r="A14" s="176"/>
      <c r="B14" s="180">
        <v>0</v>
      </c>
      <c r="C14" s="181" t="s">
        <v>269</v>
      </c>
      <c r="D14" s="180">
        <v>39</v>
      </c>
      <c r="E14" s="235">
        <v>0</v>
      </c>
      <c r="F14" s="180" t="s">
        <v>54</v>
      </c>
      <c r="G14" s="176"/>
      <c r="H14" s="176"/>
      <c r="I14" s="176"/>
      <c r="J14" s="176"/>
      <c r="K14" s="176"/>
      <c r="L14" s="176"/>
      <c r="M14" s="176"/>
      <c r="N14" s="176"/>
      <c r="O14" s="176"/>
      <c r="P14" s="176"/>
    </row>
    <row r="15" spans="1:16" s="3" customFormat="1" ht="15.75" customHeight="1">
      <c r="A15" s="176"/>
      <c r="B15" s="180">
        <v>40</v>
      </c>
      <c r="C15" s="181" t="s">
        <v>269</v>
      </c>
      <c r="D15" s="180">
        <v>74</v>
      </c>
      <c r="E15" s="235">
        <v>1</v>
      </c>
      <c r="F15" s="180" t="s">
        <v>53</v>
      </c>
      <c r="G15" s="176"/>
      <c r="H15" s="176"/>
      <c r="I15" s="176"/>
      <c r="J15" s="176"/>
      <c r="K15" s="176"/>
      <c r="L15" s="176"/>
      <c r="M15" s="176"/>
      <c r="N15" s="176"/>
      <c r="O15" s="176"/>
      <c r="P15" s="176"/>
    </row>
    <row r="16" spans="1:16" s="3" customFormat="1" ht="15.75" customHeight="1">
      <c r="A16" s="176"/>
      <c r="B16" s="180">
        <v>75</v>
      </c>
      <c r="C16" s="181" t="s">
        <v>269</v>
      </c>
      <c r="D16" s="180">
        <v>89</v>
      </c>
      <c r="E16" s="235">
        <v>2</v>
      </c>
      <c r="F16" s="180" t="s">
        <v>52</v>
      </c>
      <c r="G16" s="176"/>
      <c r="H16" s="176"/>
      <c r="I16" s="176"/>
      <c r="J16" s="176"/>
      <c r="K16" s="176"/>
      <c r="L16" s="176"/>
      <c r="M16" s="176"/>
      <c r="N16" s="176"/>
      <c r="O16" s="176"/>
      <c r="P16" s="176"/>
    </row>
    <row r="17" spans="1:16" s="3" customFormat="1" ht="15.75" customHeight="1">
      <c r="A17" s="176"/>
      <c r="B17" s="180">
        <v>90</v>
      </c>
      <c r="C17" s="181" t="s">
        <v>269</v>
      </c>
      <c r="D17" s="180">
        <v>100</v>
      </c>
      <c r="E17" s="235">
        <v>3</v>
      </c>
      <c r="F17" s="180" t="s">
        <v>51</v>
      </c>
      <c r="G17" s="176"/>
      <c r="H17" s="176"/>
      <c r="I17" s="176"/>
      <c r="J17" s="176"/>
      <c r="K17" s="176"/>
      <c r="L17" s="176"/>
      <c r="M17" s="176"/>
      <c r="N17" s="176"/>
      <c r="O17" s="176"/>
      <c r="P17" s="176"/>
    </row>
    <row r="18" spans="1:16" s="3" customFormat="1" ht="15.75" customHeight="1">
      <c r="A18" s="176"/>
      <c r="B18" s="176"/>
      <c r="C18" s="176"/>
      <c r="D18" s="176"/>
      <c r="E18" s="176"/>
      <c r="F18" s="176"/>
      <c r="G18" s="176"/>
      <c r="H18" s="176"/>
      <c r="I18" s="176"/>
      <c r="J18" s="176"/>
      <c r="K18" s="176"/>
      <c r="L18" s="176"/>
      <c r="M18" s="176"/>
      <c r="N18" s="176"/>
      <c r="O18" s="176"/>
      <c r="P18" s="176"/>
    </row>
    <row r="19" spans="1:16" s="3" customFormat="1" ht="15.75" customHeight="1">
      <c r="A19" s="176"/>
      <c r="B19" s="366" t="s">
        <v>325</v>
      </c>
      <c r="C19" s="366"/>
      <c r="D19" s="366"/>
      <c r="E19" s="366"/>
      <c r="F19" s="366"/>
      <c r="G19" s="176"/>
      <c r="H19" s="176"/>
      <c r="I19" s="176"/>
      <c r="J19" s="176"/>
      <c r="K19" s="176"/>
      <c r="L19" s="176"/>
      <c r="M19" s="176"/>
      <c r="N19" s="176"/>
      <c r="O19" s="176"/>
      <c r="P19" s="176"/>
    </row>
    <row r="20" spans="1:16" s="3" customFormat="1" ht="15.75" customHeight="1">
      <c r="A20" s="176"/>
      <c r="B20" s="367"/>
      <c r="C20" s="367"/>
      <c r="D20" s="367"/>
      <c r="E20" s="367"/>
      <c r="F20" s="367"/>
      <c r="G20" s="176"/>
      <c r="H20" s="176"/>
      <c r="I20" s="176"/>
      <c r="J20" s="176"/>
      <c r="K20" s="176"/>
      <c r="L20" s="176"/>
      <c r="M20" s="176"/>
      <c r="N20" s="176"/>
      <c r="O20" s="176"/>
      <c r="P20" s="176"/>
    </row>
    <row r="21" spans="1:16" s="3" customFormat="1" ht="15.75" customHeight="1">
      <c r="A21" s="176"/>
      <c r="B21" s="365" t="s">
        <v>326</v>
      </c>
      <c r="C21" s="365"/>
      <c r="D21" s="365"/>
      <c r="E21" s="226" t="s">
        <v>2</v>
      </c>
      <c r="F21" s="226" t="s">
        <v>270</v>
      </c>
      <c r="G21" s="176"/>
      <c r="H21" s="176"/>
      <c r="I21" s="176"/>
      <c r="J21" s="176"/>
      <c r="K21" s="176"/>
      <c r="L21" s="176"/>
      <c r="M21" s="176"/>
      <c r="N21" s="176"/>
      <c r="O21" s="176"/>
      <c r="P21" s="176"/>
    </row>
    <row r="22" spans="1:16" s="3" customFormat="1" ht="15.75" customHeight="1">
      <c r="A22" s="176"/>
      <c r="B22" s="180">
        <v>1</v>
      </c>
      <c r="C22" s="181" t="s">
        <v>269</v>
      </c>
      <c r="D22" s="180"/>
      <c r="E22" s="182">
        <v>0</v>
      </c>
      <c r="F22" s="180" t="s">
        <v>54</v>
      </c>
      <c r="G22" s="176"/>
      <c r="H22" s="176"/>
      <c r="I22" s="176"/>
      <c r="J22" s="176"/>
      <c r="K22" s="176"/>
      <c r="L22" s="176"/>
      <c r="M22" s="176"/>
      <c r="N22" s="176"/>
      <c r="O22" s="176"/>
      <c r="P22" s="176"/>
    </row>
    <row r="23" spans="1:16" s="3" customFormat="1" ht="15.75" customHeight="1">
      <c r="A23" s="176"/>
      <c r="B23" s="180">
        <v>2</v>
      </c>
      <c r="C23" s="181" t="s">
        <v>269</v>
      </c>
      <c r="D23" s="180"/>
      <c r="E23" s="182">
        <v>0</v>
      </c>
      <c r="F23" s="180" t="s">
        <v>54</v>
      </c>
      <c r="G23" s="176"/>
      <c r="H23" s="176"/>
      <c r="I23" s="176"/>
      <c r="J23" s="176"/>
      <c r="K23" s="176"/>
      <c r="L23" s="176"/>
      <c r="M23" s="176"/>
      <c r="N23" s="176"/>
      <c r="O23" s="176"/>
      <c r="P23" s="176"/>
    </row>
    <row r="24" spans="1:16" s="3" customFormat="1" ht="15.75" customHeight="1">
      <c r="A24" s="176"/>
      <c r="B24" s="180">
        <v>3</v>
      </c>
      <c r="C24" s="181" t="s">
        <v>269</v>
      </c>
      <c r="D24" s="180"/>
      <c r="E24" s="182">
        <v>1</v>
      </c>
      <c r="F24" s="180" t="s">
        <v>53</v>
      </c>
      <c r="G24" s="176"/>
      <c r="H24" s="176"/>
      <c r="I24" s="176"/>
      <c r="J24" s="176"/>
      <c r="K24" s="176"/>
      <c r="L24" s="176"/>
      <c r="M24" s="176"/>
      <c r="N24" s="176"/>
      <c r="O24" s="176"/>
      <c r="P24" s="176"/>
    </row>
    <row r="25" spans="1:16" s="3" customFormat="1" ht="15.75" customHeight="1">
      <c r="A25" s="176"/>
      <c r="B25" s="180">
        <v>4</v>
      </c>
      <c r="C25" s="181" t="s">
        <v>269</v>
      </c>
      <c r="D25" s="180"/>
      <c r="E25" s="235">
        <v>2</v>
      </c>
      <c r="F25" s="180" t="s">
        <v>52</v>
      </c>
      <c r="G25" s="176"/>
      <c r="H25" s="176"/>
      <c r="I25" s="176"/>
      <c r="J25" s="176"/>
      <c r="K25" s="176"/>
      <c r="L25" s="176"/>
      <c r="M25" s="176"/>
      <c r="N25" s="176"/>
      <c r="O25" s="176"/>
      <c r="P25" s="176"/>
    </row>
    <row r="26" spans="1:16" s="3" customFormat="1" ht="15.75" customHeight="1">
      <c r="A26" s="176"/>
      <c r="B26" s="180">
        <v>5</v>
      </c>
      <c r="C26" s="181" t="s">
        <v>269</v>
      </c>
      <c r="D26" s="180"/>
      <c r="E26" s="235">
        <v>3</v>
      </c>
      <c r="F26" s="180" t="s">
        <v>51</v>
      </c>
      <c r="G26" s="176"/>
      <c r="H26" s="176"/>
      <c r="I26" s="176"/>
      <c r="J26" s="176"/>
      <c r="K26" s="176"/>
      <c r="L26" s="176"/>
      <c r="M26" s="176"/>
      <c r="N26" s="176"/>
      <c r="O26" s="176"/>
      <c r="P26" s="176"/>
    </row>
    <row r="27" spans="1:16" s="3" customFormat="1" ht="15.75" customHeight="1">
      <c r="A27" s="176"/>
      <c r="B27" s="176"/>
      <c r="C27" s="176"/>
      <c r="D27" s="176"/>
      <c r="E27" s="176"/>
      <c r="F27" s="176"/>
      <c r="G27" s="176"/>
      <c r="H27" s="176"/>
      <c r="I27" s="176"/>
      <c r="J27" s="176"/>
      <c r="K27" s="176"/>
      <c r="L27" s="176"/>
      <c r="M27" s="176"/>
      <c r="N27" s="176"/>
      <c r="O27" s="176"/>
      <c r="P27" s="176"/>
    </row>
    <row r="28" spans="1:16" s="3" customFormat="1" ht="15.75" customHeight="1">
      <c r="A28" s="176"/>
      <c r="B28" s="176"/>
      <c r="C28" s="176"/>
      <c r="D28" s="176"/>
      <c r="E28" s="176"/>
      <c r="F28" s="176"/>
      <c r="G28" s="176"/>
      <c r="H28" s="176"/>
      <c r="I28" s="176"/>
      <c r="J28" s="176"/>
      <c r="K28" s="176"/>
      <c r="L28" s="176"/>
      <c r="M28" s="176"/>
      <c r="N28" s="176"/>
      <c r="O28" s="176"/>
      <c r="P28" s="176"/>
    </row>
    <row r="29" spans="1:16" s="3" customFormat="1" ht="15.75" customHeight="1">
      <c r="A29" s="176"/>
      <c r="B29" s="176"/>
      <c r="C29" s="176"/>
      <c r="D29" s="176"/>
      <c r="E29" s="176"/>
      <c r="F29" s="176"/>
      <c r="G29" s="176"/>
      <c r="H29" s="176"/>
      <c r="I29" s="176"/>
      <c r="J29" s="176"/>
      <c r="K29" s="176"/>
      <c r="L29" s="176"/>
      <c r="M29" s="176"/>
      <c r="N29" s="176"/>
      <c r="O29" s="176"/>
      <c r="P29" s="176"/>
    </row>
    <row r="30" spans="1:16" s="3" customFormat="1" ht="15.75" customHeight="1">
      <c r="A30" s="176"/>
      <c r="B30" s="176"/>
      <c r="C30" s="176"/>
      <c r="D30" s="176"/>
      <c r="E30" s="176"/>
      <c r="F30" s="176"/>
      <c r="G30" s="176"/>
      <c r="H30" s="176"/>
      <c r="I30" s="176"/>
      <c r="J30" s="176"/>
      <c r="K30" s="176"/>
      <c r="L30" s="176"/>
      <c r="M30" s="176"/>
      <c r="N30" s="176"/>
      <c r="O30" s="176"/>
      <c r="P30" s="176"/>
    </row>
    <row r="31" spans="1:16" s="3" customFormat="1" ht="15.75" customHeight="1">
      <c r="A31" s="176"/>
      <c r="B31" s="176"/>
      <c r="C31" s="176"/>
      <c r="D31" s="176"/>
      <c r="E31" s="176"/>
      <c r="F31" s="176"/>
      <c r="G31" s="176"/>
      <c r="H31" s="176"/>
      <c r="I31" s="176"/>
      <c r="J31" s="176"/>
      <c r="K31" s="176"/>
      <c r="L31" s="176"/>
      <c r="M31" s="176"/>
      <c r="N31" s="176"/>
      <c r="O31" s="176"/>
      <c r="P31" s="176"/>
    </row>
    <row r="32" spans="1:16" s="3" customFormat="1" ht="15.75" customHeight="1">
      <c r="A32" s="176"/>
      <c r="B32" s="176"/>
      <c r="C32" s="176"/>
      <c r="D32" s="176"/>
      <c r="E32" s="176"/>
      <c r="F32" s="176"/>
      <c r="G32" s="176"/>
      <c r="H32" s="176"/>
      <c r="I32" s="176"/>
      <c r="J32" s="176"/>
      <c r="K32" s="176"/>
      <c r="L32" s="176"/>
      <c r="M32" s="176"/>
      <c r="N32" s="176"/>
      <c r="O32" s="176"/>
      <c r="P32" s="176"/>
    </row>
    <row r="33" spans="1:16" s="3" customFormat="1" ht="15.75" customHeight="1">
      <c r="A33" s="176"/>
      <c r="B33" s="176"/>
      <c r="C33" s="176"/>
      <c r="D33" s="176"/>
      <c r="E33" s="176"/>
      <c r="F33" s="176"/>
      <c r="G33" s="176"/>
      <c r="H33" s="176"/>
      <c r="I33" s="176"/>
      <c r="J33" s="176"/>
      <c r="K33" s="176"/>
      <c r="L33" s="176"/>
      <c r="M33" s="176"/>
      <c r="N33" s="176"/>
      <c r="O33" s="176"/>
      <c r="P33" s="176"/>
    </row>
    <row r="34" spans="1:16" s="3" customFormat="1" ht="15.75" customHeight="1">
      <c r="A34" s="176"/>
      <c r="B34" s="176"/>
      <c r="C34" s="176"/>
      <c r="D34" s="176"/>
      <c r="E34" s="176"/>
      <c r="F34" s="176"/>
      <c r="G34" s="176"/>
      <c r="H34" s="176"/>
      <c r="I34" s="176"/>
      <c r="J34" s="176"/>
      <c r="K34" s="176"/>
      <c r="L34" s="176"/>
      <c r="M34" s="176"/>
      <c r="N34" s="176"/>
      <c r="O34" s="176"/>
      <c r="P34" s="176"/>
    </row>
    <row r="35" spans="1:16" s="3" customFormat="1" ht="15.75" customHeight="1">
      <c r="A35" s="176"/>
      <c r="B35" s="176"/>
      <c r="C35" s="176"/>
      <c r="D35" s="176"/>
      <c r="E35" s="176"/>
      <c r="F35" s="176"/>
      <c r="G35" s="176"/>
      <c r="H35" s="176"/>
      <c r="I35" s="176"/>
      <c r="J35" s="176"/>
      <c r="K35" s="176"/>
      <c r="L35" s="176"/>
      <c r="M35" s="176"/>
      <c r="N35" s="176"/>
      <c r="O35" s="176"/>
      <c r="P35" s="176"/>
    </row>
    <row r="36" spans="1:16" s="3" customFormat="1" ht="15.75" customHeight="1">
      <c r="A36" s="176"/>
      <c r="B36" s="176"/>
      <c r="C36" s="176"/>
      <c r="D36" s="176"/>
      <c r="E36" s="176"/>
      <c r="F36" s="176"/>
      <c r="G36" s="176"/>
      <c r="H36" s="176"/>
      <c r="I36" s="176"/>
      <c r="J36" s="176"/>
      <c r="K36" s="176"/>
      <c r="L36" s="176"/>
      <c r="M36" s="176"/>
      <c r="N36" s="176"/>
      <c r="O36" s="176"/>
      <c r="P36" s="176"/>
    </row>
    <row r="37" spans="1:16" s="3" customFormat="1" ht="15.75" customHeight="1">
      <c r="A37" s="176"/>
      <c r="B37" s="176"/>
      <c r="C37" s="176"/>
      <c r="D37" s="176"/>
      <c r="E37" s="176"/>
      <c r="F37" s="176"/>
      <c r="G37" s="176"/>
      <c r="H37" s="176"/>
      <c r="I37" s="176"/>
      <c r="J37" s="176"/>
      <c r="K37" s="176"/>
      <c r="L37" s="176"/>
      <c r="M37" s="176"/>
      <c r="N37" s="176"/>
      <c r="O37" s="176"/>
      <c r="P37" s="176"/>
    </row>
    <row r="38" spans="1:16" s="3" customFormat="1" ht="15.75" customHeight="1">
      <c r="A38" s="176"/>
      <c r="B38" s="176"/>
      <c r="C38" s="176"/>
      <c r="D38" s="176"/>
      <c r="E38" s="176"/>
      <c r="F38" s="176"/>
      <c r="G38" s="176"/>
      <c r="H38" s="176"/>
      <c r="I38" s="176"/>
      <c r="J38" s="176"/>
      <c r="K38" s="176"/>
      <c r="L38" s="176"/>
      <c r="M38" s="176"/>
      <c r="N38" s="176"/>
      <c r="O38" s="176"/>
      <c r="P38" s="176"/>
    </row>
    <row r="39" spans="1:16" s="3" customFormat="1" ht="15.75" customHeight="1">
      <c r="A39" s="176"/>
      <c r="B39" s="176"/>
      <c r="C39" s="176"/>
      <c r="D39" s="176"/>
      <c r="E39" s="176"/>
      <c r="F39" s="176"/>
      <c r="G39" s="176"/>
      <c r="H39" s="176"/>
      <c r="I39" s="176"/>
      <c r="J39" s="176"/>
      <c r="K39" s="176"/>
      <c r="L39" s="176"/>
      <c r="M39" s="176"/>
      <c r="N39" s="176"/>
      <c r="O39" s="176"/>
      <c r="P39" s="176"/>
    </row>
    <row r="40" spans="1:16" s="3" customFormat="1" ht="15.75" customHeight="1">
      <c r="A40" s="176"/>
      <c r="B40" s="176"/>
      <c r="C40" s="176"/>
      <c r="D40" s="176"/>
      <c r="E40" s="176"/>
      <c r="F40" s="176"/>
      <c r="G40" s="176"/>
      <c r="H40" s="176"/>
      <c r="I40" s="176"/>
      <c r="J40" s="176"/>
      <c r="K40" s="176"/>
      <c r="L40" s="176"/>
      <c r="M40" s="176"/>
      <c r="N40" s="176"/>
      <c r="O40" s="176"/>
      <c r="P40" s="176"/>
    </row>
    <row r="41" spans="1:16" s="4" customFormat="1" ht="15.75" customHeight="1">
      <c r="A41" s="177"/>
      <c r="B41" s="177"/>
      <c r="C41" s="177"/>
      <c r="D41" s="177"/>
      <c r="E41" s="177"/>
      <c r="F41" s="177"/>
      <c r="G41" s="177"/>
      <c r="H41" s="177"/>
      <c r="I41" s="177"/>
      <c r="J41" s="177"/>
      <c r="K41" s="177"/>
      <c r="L41" s="177"/>
      <c r="M41" s="177"/>
      <c r="N41" s="177"/>
      <c r="O41" s="177"/>
      <c r="P41" s="177"/>
    </row>
    <row r="42" spans="1:16" s="4" customFormat="1" ht="15.75" customHeight="1">
      <c r="A42" s="177"/>
      <c r="B42" s="177"/>
      <c r="C42" s="177"/>
      <c r="D42" s="177"/>
      <c r="E42" s="177"/>
      <c r="F42" s="177"/>
      <c r="G42" s="177"/>
      <c r="H42" s="177"/>
      <c r="I42" s="177"/>
      <c r="J42" s="177"/>
      <c r="K42" s="177"/>
      <c r="L42" s="177"/>
      <c r="M42" s="177"/>
      <c r="N42" s="177"/>
      <c r="O42" s="177"/>
      <c r="P42" s="177"/>
    </row>
    <row r="43" spans="1:16" s="4" customFormat="1" ht="15.75" customHeight="1">
      <c r="A43" s="177"/>
      <c r="B43" s="177"/>
      <c r="C43" s="177"/>
      <c r="D43" s="177"/>
      <c r="E43" s="177"/>
      <c r="F43" s="177"/>
      <c r="G43" s="177"/>
      <c r="H43" s="177"/>
      <c r="I43" s="177"/>
      <c r="J43" s="177"/>
      <c r="K43" s="177"/>
      <c r="L43" s="177"/>
      <c r="M43" s="177"/>
      <c r="N43" s="177"/>
      <c r="O43" s="177"/>
      <c r="P43" s="177"/>
    </row>
    <row r="44" spans="1:16" s="4" customFormat="1" ht="15.75" customHeight="1">
      <c r="A44" s="177"/>
      <c r="B44" s="177"/>
      <c r="C44" s="177"/>
      <c r="D44" s="177"/>
      <c r="E44" s="177"/>
      <c r="F44" s="177"/>
      <c r="G44" s="177"/>
      <c r="H44" s="177"/>
      <c r="I44" s="177"/>
      <c r="J44" s="177"/>
      <c r="K44" s="177"/>
      <c r="L44" s="177"/>
      <c r="M44" s="177"/>
      <c r="N44" s="177"/>
      <c r="O44" s="177"/>
      <c r="P44" s="177"/>
    </row>
    <row r="45" spans="1:16" s="4" customFormat="1" ht="15.75" customHeight="1">
      <c r="A45" s="177"/>
      <c r="B45" s="177"/>
      <c r="C45" s="177"/>
      <c r="D45" s="177"/>
      <c r="E45" s="177"/>
      <c r="F45" s="177"/>
      <c r="G45" s="177"/>
      <c r="H45" s="177"/>
      <c r="I45" s="177"/>
      <c r="J45" s="177"/>
      <c r="K45" s="177"/>
      <c r="L45" s="177"/>
      <c r="M45" s="177"/>
      <c r="N45" s="177"/>
      <c r="O45" s="177"/>
      <c r="P45" s="177"/>
    </row>
    <row r="46" spans="1:16" s="4" customFormat="1" ht="15.75" customHeight="1">
      <c r="A46" s="177"/>
      <c r="B46" s="177"/>
      <c r="C46" s="177"/>
      <c r="D46" s="177"/>
      <c r="E46" s="177"/>
      <c r="F46" s="177"/>
      <c r="G46" s="177"/>
      <c r="H46" s="177"/>
      <c r="I46" s="177"/>
      <c r="J46" s="177"/>
      <c r="K46" s="177"/>
      <c r="L46" s="177"/>
      <c r="M46" s="177"/>
      <c r="N46" s="177"/>
      <c r="O46" s="177"/>
      <c r="P46" s="177"/>
    </row>
    <row r="47" spans="1:16" s="4" customFormat="1" ht="15.75" customHeight="1">
      <c r="A47" s="177"/>
      <c r="B47" s="177"/>
      <c r="C47" s="177"/>
      <c r="D47" s="177"/>
      <c r="E47" s="177"/>
      <c r="F47" s="177"/>
      <c r="G47" s="177"/>
      <c r="H47" s="177"/>
      <c r="I47" s="177"/>
      <c r="J47" s="177"/>
      <c r="K47" s="177"/>
      <c r="L47" s="177"/>
      <c r="M47" s="177"/>
      <c r="N47" s="177"/>
      <c r="O47" s="177"/>
      <c r="P47" s="177"/>
    </row>
    <row r="48" spans="1:16" s="4" customFormat="1" ht="15.75" customHeight="1">
      <c r="A48" s="177"/>
      <c r="B48" s="177"/>
      <c r="C48" s="177"/>
      <c r="D48" s="177"/>
      <c r="E48" s="177"/>
      <c r="F48" s="177"/>
      <c r="G48" s="177"/>
      <c r="H48" s="177"/>
      <c r="I48" s="177"/>
      <c r="J48" s="177"/>
      <c r="K48" s="177"/>
      <c r="L48" s="177"/>
      <c r="M48" s="177"/>
      <c r="N48" s="177"/>
      <c r="O48" s="177"/>
      <c r="P48" s="177"/>
    </row>
    <row r="49" spans="1:16" s="163" customFormat="1" ht="15.75" customHeight="1">
      <c r="A49" s="177"/>
      <c r="B49" s="177"/>
      <c r="C49" s="177"/>
      <c r="D49" s="177"/>
      <c r="E49" s="177"/>
      <c r="F49" s="177"/>
      <c r="G49" s="177"/>
      <c r="H49" s="177"/>
      <c r="I49" s="177"/>
      <c r="J49" s="177"/>
      <c r="K49" s="177"/>
      <c r="L49" s="177"/>
      <c r="M49" s="177"/>
      <c r="N49" s="177"/>
      <c r="O49" s="177"/>
      <c r="P49" s="177"/>
    </row>
    <row r="50" spans="1:16" s="164" customFormat="1">
      <c r="A50" s="175"/>
      <c r="B50" s="175"/>
      <c r="C50" s="175"/>
      <c r="D50" s="175"/>
      <c r="E50" s="175"/>
      <c r="F50" s="175"/>
      <c r="G50" s="175"/>
      <c r="H50" s="175"/>
      <c r="I50" s="175"/>
      <c r="J50" s="175"/>
      <c r="K50" s="175"/>
      <c r="L50" s="175"/>
      <c r="M50" s="175"/>
      <c r="N50" s="175"/>
      <c r="O50" s="175"/>
      <c r="P50" s="175"/>
    </row>
    <row r="51" spans="1:16" s="164" customFormat="1">
      <c r="A51" s="175"/>
      <c r="B51" s="175"/>
      <c r="C51" s="175"/>
      <c r="D51" s="175"/>
      <c r="E51" s="175"/>
      <c r="F51" s="175"/>
      <c r="G51" s="175"/>
      <c r="H51" s="175"/>
      <c r="I51" s="175"/>
      <c r="J51" s="175"/>
      <c r="K51" s="175"/>
      <c r="L51" s="175"/>
      <c r="M51" s="175"/>
      <c r="N51" s="175"/>
      <c r="O51" s="175"/>
      <c r="P51" s="175"/>
    </row>
    <row r="52" spans="1:16" s="164" customFormat="1">
      <c r="A52" s="175"/>
      <c r="B52" s="175"/>
      <c r="C52" s="175"/>
      <c r="D52" s="175"/>
      <c r="E52" s="175"/>
      <c r="F52" s="175"/>
      <c r="G52" s="175"/>
      <c r="H52" s="175"/>
      <c r="I52" s="175"/>
      <c r="J52" s="175"/>
      <c r="K52" s="175"/>
      <c r="L52" s="175"/>
      <c r="M52" s="175"/>
      <c r="N52" s="175"/>
      <c r="O52" s="175"/>
      <c r="P52" s="175"/>
    </row>
    <row r="53" spans="1:16" s="164" customFormat="1">
      <c r="A53" s="175"/>
      <c r="B53" s="175"/>
      <c r="C53" s="175"/>
      <c r="D53" s="175"/>
      <c r="E53" s="175"/>
      <c r="F53" s="175"/>
      <c r="G53" s="175"/>
      <c r="H53" s="175"/>
      <c r="I53" s="175"/>
      <c r="J53" s="175"/>
      <c r="K53" s="175"/>
      <c r="L53" s="175"/>
      <c r="M53" s="175"/>
      <c r="N53" s="175"/>
      <c r="O53" s="175"/>
      <c r="P53" s="175"/>
    </row>
    <row r="54" spans="1:16" s="164" customFormat="1">
      <c r="A54" s="175"/>
      <c r="B54" s="175"/>
      <c r="C54" s="175"/>
      <c r="D54" s="175"/>
      <c r="E54" s="175"/>
      <c r="F54" s="175"/>
      <c r="G54" s="175"/>
      <c r="H54" s="175"/>
      <c r="I54" s="175"/>
      <c r="J54" s="175"/>
      <c r="K54" s="175"/>
      <c r="L54" s="175"/>
      <c r="M54" s="175"/>
      <c r="N54" s="175"/>
      <c r="O54" s="175"/>
      <c r="P54" s="175"/>
    </row>
    <row r="55" spans="1:16" s="164" customFormat="1">
      <c r="A55" s="175"/>
      <c r="B55" s="175"/>
      <c r="C55" s="175"/>
      <c r="D55" s="175"/>
      <c r="E55" s="175"/>
      <c r="F55" s="175"/>
      <c r="G55" s="175"/>
      <c r="H55" s="175"/>
      <c r="I55" s="175"/>
      <c r="J55" s="175"/>
      <c r="K55" s="175"/>
      <c r="L55" s="175"/>
      <c r="M55" s="175"/>
      <c r="N55" s="175"/>
      <c r="O55" s="175"/>
      <c r="P55" s="175"/>
    </row>
    <row r="56" spans="1:16" s="164" customFormat="1">
      <c r="A56" s="175"/>
      <c r="B56" s="175"/>
      <c r="C56" s="175"/>
      <c r="D56" s="175"/>
      <c r="E56" s="175"/>
      <c r="F56" s="175"/>
      <c r="G56" s="175"/>
      <c r="H56" s="175"/>
      <c r="I56" s="175"/>
      <c r="J56" s="175"/>
      <c r="K56" s="175"/>
      <c r="L56" s="175"/>
      <c r="M56" s="175"/>
      <c r="N56" s="175"/>
      <c r="O56" s="175"/>
      <c r="P56" s="175"/>
    </row>
    <row r="57" spans="1:16" s="164" customFormat="1">
      <c r="A57" s="175"/>
      <c r="B57" s="175"/>
      <c r="C57" s="175"/>
      <c r="D57" s="175"/>
      <c r="E57" s="175"/>
      <c r="F57" s="175"/>
      <c r="G57" s="175"/>
      <c r="H57" s="175"/>
      <c r="I57" s="175"/>
      <c r="J57" s="175"/>
      <c r="K57" s="175"/>
      <c r="L57" s="175"/>
      <c r="M57" s="175"/>
      <c r="N57" s="175"/>
      <c r="O57" s="175"/>
      <c r="P57" s="175"/>
    </row>
    <row r="58" spans="1:16" s="164" customFormat="1">
      <c r="A58" s="175"/>
      <c r="B58" s="175"/>
      <c r="C58" s="175"/>
      <c r="D58" s="175"/>
      <c r="E58" s="175"/>
      <c r="F58" s="175"/>
      <c r="G58" s="175"/>
      <c r="H58" s="175"/>
      <c r="I58" s="175"/>
      <c r="J58" s="175"/>
      <c r="K58" s="175"/>
      <c r="L58" s="175"/>
      <c r="M58" s="175"/>
      <c r="N58" s="175"/>
      <c r="O58" s="175"/>
      <c r="P58" s="175"/>
    </row>
    <row r="59" spans="1:16" s="164" customFormat="1">
      <c r="A59" s="175"/>
      <c r="B59" s="175"/>
      <c r="C59" s="175"/>
      <c r="D59" s="175"/>
      <c r="E59" s="175"/>
      <c r="F59" s="175"/>
      <c r="G59" s="175"/>
      <c r="H59" s="175"/>
      <c r="I59" s="175"/>
      <c r="J59" s="175"/>
      <c r="K59" s="175"/>
      <c r="L59" s="175"/>
      <c r="M59" s="175"/>
      <c r="N59" s="175"/>
      <c r="O59" s="175"/>
      <c r="P59" s="175"/>
    </row>
    <row r="60" spans="1:16" s="164" customFormat="1">
      <c r="A60" s="175"/>
      <c r="B60" s="175"/>
      <c r="C60" s="175"/>
      <c r="D60" s="175"/>
      <c r="E60" s="175"/>
      <c r="F60" s="175"/>
      <c r="G60" s="175"/>
      <c r="H60" s="175"/>
      <c r="I60" s="175"/>
      <c r="J60" s="175"/>
      <c r="K60" s="175"/>
      <c r="L60" s="175"/>
      <c r="M60" s="175"/>
      <c r="N60" s="175"/>
      <c r="O60" s="175"/>
      <c r="P60" s="175"/>
    </row>
    <row r="61" spans="1:16" s="164" customFormat="1">
      <c r="A61" s="175"/>
      <c r="B61" s="175"/>
      <c r="C61" s="175"/>
      <c r="D61" s="175"/>
      <c r="E61" s="175"/>
      <c r="F61" s="175"/>
      <c r="G61" s="175"/>
      <c r="H61" s="175"/>
      <c r="I61" s="175"/>
      <c r="J61" s="175"/>
      <c r="K61" s="175"/>
      <c r="L61" s="175"/>
      <c r="M61" s="175"/>
      <c r="N61" s="175"/>
      <c r="O61" s="175"/>
      <c r="P61" s="175"/>
    </row>
    <row r="62" spans="1:16" s="164" customFormat="1">
      <c r="A62" s="175"/>
      <c r="B62" s="175"/>
      <c r="C62" s="175"/>
      <c r="D62" s="175"/>
      <c r="E62" s="175"/>
      <c r="F62" s="175"/>
      <c r="G62" s="175"/>
      <c r="H62" s="175"/>
      <c r="I62" s="175"/>
      <c r="J62" s="175"/>
      <c r="K62" s="175"/>
      <c r="L62" s="175"/>
      <c r="M62" s="175"/>
      <c r="N62" s="175"/>
      <c r="O62" s="175"/>
      <c r="P62" s="175"/>
    </row>
    <row r="63" spans="1:16" s="164" customFormat="1">
      <c r="A63" s="175"/>
      <c r="B63" s="175"/>
      <c r="C63" s="175"/>
      <c r="D63" s="175"/>
      <c r="E63" s="175"/>
      <c r="F63" s="175"/>
      <c r="G63" s="175"/>
      <c r="H63" s="175"/>
      <c r="I63" s="175"/>
      <c r="J63" s="175"/>
      <c r="K63" s="175"/>
      <c r="L63" s="175"/>
      <c r="M63" s="175"/>
      <c r="N63" s="175"/>
      <c r="O63" s="175"/>
      <c r="P63" s="175"/>
    </row>
    <row r="64" spans="1:16" s="164" customFormat="1">
      <c r="A64" s="175"/>
      <c r="B64" s="175"/>
      <c r="C64" s="175"/>
      <c r="D64" s="175"/>
      <c r="E64" s="175"/>
      <c r="F64" s="175"/>
      <c r="G64" s="175"/>
      <c r="H64" s="175"/>
      <c r="I64" s="175"/>
      <c r="J64" s="175"/>
      <c r="K64" s="175"/>
      <c r="L64" s="175"/>
      <c r="M64" s="175"/>
      <c r="N64" s="175"/>
      <c r="O64" s="175"/>
      <c r="P64" s="175"/>
    </row>
    <row r="65" spans="1:16" s="164" customFormat="1">
      <c r="A65" s="175"/>
      <c r="B65" s="175"/>
      <c r="C65" s="175"/>
      <c r="D65" s="175"/>
      <c r="E65" s="175"/>
      <c r="F65" s="175"/>
      <c r="G65" s="175"/>
      <c r="H65" s="175"/>
      <c r="I65" s="175"/>
      <c r="J65" s="175"/>
      <c r="K65" s="175"/>
      <c r="L65" s="175"/>
      <c r="M65" s="175"/>
      <c r="N65" s="175"/>
      <c r="O65" s="175"/>
      <c r="P65" s="175"/>
    </row>
    <row r="66" spans="1:16" s="164" customFormat="1">
      <c r="A66" s="175"/>
      <c r="B66" s="175"/>
      <c r="C66" s="175"/>
      <c r="D66" s="175"/>
      <c r="E66" s="175"/>
      <c r="F66" s="175"/>
      <c r="G66" s="175"/>
      <c r="H66" s="175"/>
      <c r="I66" s="175"/>
      <c r="J66" s="175"/>
      <c r="K66" s="175"/>
      <c r="L66" s="175"/>
      <c r="M66" s="175"/>
      <c r="N66" s="175"/>
      <c r="O66" s="175"/>
      <c r="P66" s="175"/>
    </row>
    <row r="67" spans="1:16" s="164" customFormat="1">
      <c r="A67" s="175"/>
      <c r="B67" s="175"/>
      <c r="C67" s="175"/>
      <c r="D67" s="175"/>
      <c r="E67" s="175"/>
      <c r="F67" s="175"/>
      <c r="G67" s="175"/>
      <c r="H67" s="175"/>
      <c r="I67" s="175"/>
      <c r="J67" s="175"/>
      <c r="K67" s="175"/>
      <c r="L67" s="175"/>
      <c r="M67" s="175"/>
      <c r="N67" s="175"/>
      <c r="O67" s="175"/>
      <c r="P67" s="175"/>
    </row>
    <row r="68" spans="1:16" s="164" customFormat="1">
      <c r="A68" s="175"/>
      <c r="B68" s="175"/>
      <c r="C68" s="175"/>
      <c r="D68" s="175"/>
      <c r="E68" s="175"/>
      <c r="F68" s="175"/>
      <c r="G68" s="175"/>
      <c r="H68" s="175"/>
      <c r="I68" s="175"/>
      <c r="J68" s="175"/>
      <c r="K68" s="175"/>
      <c r="L68" s="175"/>
      <c r="M68" s="175"/>
      <c r="N68" s="175"/>
      <c r="O68" s="175"/>
      <c r="P68" s="175"/>
    </row>
    <row r="69" spans="1:16" s="164" customFormat="1">
      <c r="A69" s="175"/>
      <c r="B69" s="175"/>
      <c r="C69" s="175"/>
      <c r="D69" s="175"/>
      <c r="E69" s="175"/>
      <c r="F69" s="175"/>
      <c r="G69" s="175"/>
      <c r="H69" s="175"/>
      <c r="I69" s="175"/>
      <c r="J69" s="175"/>
      <c r="K69" s="175"/>
      <c r="L69" s="175"/>
      <c r="M69" s="175"/>
      <c r="N69" s="175"/>
      <c r="O69" s="175"/>
      <c r="P69" s="175"/>
    </row>
    <row r="70" spans="1:16" s="164" customFormat="1">
      <c r="A70" s="175"/>
      <c r="B70" s="175"/>
      <c r="C70" s="175"/>
      <c r="D70" s="175"/>
      <c r="E70" s="175"/>
      <c r="F70" s="175"/>
      <c r="G70" s="175"/>
      <c r="H70" s="175"/>
      <c r="I70" s="175"/>
      <c r="J70" s="175"/>
      <c r="K70" s="175"/>
      <c r="L70" s="175"/>
      <c r="M70" s="175"/>
      <c r="N70" s="175"/>
      <c r="O70" s="175"/>
      <c r="P70" s="175"/>
    </row>
    <row r="71" spans="1:16" s="164" customFormat="1">
      <c r="A71" s="175"/>
      <c r="B71" s="175"/>
      <c r="C71" s="175"/>
      <c r="D71" s="175"/>
      <c r="E71" s="175"/>
      <c r="F71" s="175"/>
      <c r="G71" s="175"/>
      <c r="H71" s="175"/>
      <c r="I71" s="175"/>
      <c r="J71" s="175"/>
      <c r="K71" s="175"/>
      <c r="L71" s="175"/>
      <c r="M71" s="175"/>
      <c r="N71" s="175"/>
      <c r="O71" s="175"/>
      <c r="P71" s="175"/>
    </row>
    <row r="72" spans="1:16" s="164" customFormat="1">
      <c r="A72" s="175"/>
      <c r="B72" s="175"/>
      <c r="C72" s="175"/>
      <c r="D72" s="175"/>
      <c r="E72" s="175"/>
      <c r="F72" s="175"/>
      <c r="G72" s="175"/>
      <c r="H72" s="175"/>
      <c r="I72" s="175"/>
      <c r="J72" s="175"/>
      <c r="K72" s="175"/>
      <c r="L72" s="175"/>
      <c r="M72" s="175"/>
      <c r="N72" s="175"/>
      <c r="O72" s="175"/>
      <c r="P72" s="175"/>
    </row>
    <row r="73" spans="1:16" s="164" customFormat="1">
      <c r="A73" s="175"/>
      <c r="B73" s="175"/>
      <c r="C73" s="175"/>
      <c r="D73" s="175"/>
      <c r="E73" s="175"/>
      <c r="F73" s="175"/>
      <c r="G73" s="175"/>
      <c r="H73" s="175"/>
      <c r="I73" s="175"/>
      <c r="J73" s="175"/>
      <c r="K73" s="175"/>
      <c r="L73" s="175"/>
      <c r="M73" s="175"/>
      <c r="N73" s="175"/>
      <c r="O73" s="175"/>
      <c r="P73" s="175"/>
    </row>
    <row r="74" spans="1:16" s="164" customFormat="1">
      <c r="A74" s="175"/>
      <c r="B74" s="175"/>
      <c r="C74" s="175"/>
      <c r="D74" s="175"/>
      <c r="E74" s="175"/>
      <c r="F74" s="175"/>
      <c r="G74" s="175"/>
      <c r="H74" s="175"/>
      <c r="I74" s="175"/>
      <c r="J74" s="175"/>
      <c r="K74" s="175"/>
      <c r="L74" s="175"/>
      <c r="M74" s="175"/>
      <c r="N74" s="175"/>
      <c r="O74" s="175"/>
      <c r="P74" s="175"/>
    </row>
  </sheetData>
  <sheetProtection password="CF03" sheet="1" objects="1" scenarios="1"/>
  <mergeCells count="6">
    <mergeCell ref="B21:D21"/>
    <mergeCell ref="B3:F4"/>
    <mergeCell ref="B5:D5"/>
    <mergeCell ref="B11:F12"/>
    <mergeCell ref="B13:D13"/>
    <mergeCell ref="B19:F20"/>
  </mergeCell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>
  <sheetPr>
    <tabColor rgb="FFC00000"/>
  </sheetPr>
  <dimension ref="A1:BR80"/>
  <sheetViews>
    <sheetView showGridLines="0" showRowColHeaders="0" workbookViewId="0">
      <pane xSplit="3" ySplit="9" topLeftCell="D10" activePane="bottomRight" state="frozen"/>
      <selection pane="topRight" activeCell="D1" sqref="D1"/>
      <selection pane="bottomLeft" activeCell="A10" sqref="A10"/>
      <selection pane="bottomRight" activeCell="P15" sqref="P15"/>
    </sheetView>
  </sheetViews>
  <sheetFormatPr defaultColWidth="23.28515625" defaultRowHeight="22.5"/>
  <cols>
    <col min="1" max="1" width="4.140625" style="1" customWidth="1"/>
    <col min="2" max="2" width="9.85546875" style="1" customWidth="1"/>
    <col min="3" max="3" width="23.85546875" style="1" customWidth="1"/>
    <col min="4" max="4" width="6.7109375" style="1" customWidth="1"/>
    <col min="5" max="12" width="5.42578125" style="1" customWidth="1"/>
    <col min="13" max="13" width="9.42578125" style="1" customWidth="1"/>
    <col min="14" max="19" width="4.85546875" style="1" customWidth="1"/>
    <col min="20" max="32" width="3.28515625" style="1" customWidth="1"/>
    <col min="33" max="33" width="11.28515625" style="1" customWidth="1"/>
    <col min="34" max="34" width="12" style="1" customWidth="1"/>
    <col min="35" max="40" width="5.85546875" style="1" customWidth="1"/>
    <col min="41" max="41" width="12.42578125" style="1" customWidth="1"/>
    <col min="42" max="45" width="6.140625" style="1" customWidth="1"/>
    <col min="46" max="53" width="6.42578125" style="1" customWidth="1"/>
    <col min="54" max="54" width="14.7109375" style="1" customWidth="1"/>
    <col min="55" max="55" width="13.42578125" style="1" customWidth="1"/>
    <col min="56" max="56" width="11.7109375" style="1" customWidth="1"/>
    <col min="57" max="57" width="6.140625" style="1" customWidth="1"/>
    <col min="58" max="67" width="8" style="1" customWidth="1"/>
    <col min="68" max="68" width="9.7109375" style="1" customWidth="1"/>
    <col min="69" max="69" width="10.140625" style="1" customWidth="1"/>
    <col min="70" max="70" width="9.85546875" style="1" customWidth="1"/>
    <col min="71" max="16384" width="23.28515625" style="1"/>
  </cols>
  <sheetData>
    <row r="1" spans="1:70" s="6" customFormat="1" ht="19.5" customHeight="1">
      <c r="A1" s="36"/>
      <c r="B1" s="36"/>
      <c r="C1" s="371" t="s">
        <v>46</v>
      </c>
      <c r="D1" s="371"/>
      <c r="E1" s="371"/>
      <c r="F1" s="371"/>
      <c r="G1" s="371"/>
      <c r="H1" s="371"/>
      <c r="I1" s="371"/>
      <c r="J1" s="371"/>
      <c r="K1" s="371"/>
      <c r="L1" s="371"/>
      <c r="M1" s="36"/>
      <c r="N1" s="371" t="s">
        <v>46</v>
      </c>
      <c r="O1" s="371"/>
      <c r="P1" s="371"/>
      <c r="Q1" s="371"/>
      <c r="R1" s="371"/>
      <c r="S1" s="371"/>
      <c r="T1" s="371"/>
      <c r="U1" s="371"/>
      <c r="V1" s="371"/>
      <c r="W1" s="371"/>
      <c r="X1" s="371"/>
      <c r="Y1" s="371"/>
      <c r="Z1" s="371"/>
      <c r="AA1" s="371"/>
      <c r="AB1" s="371"/>
      <c r="AC1" s="371"/>
      <c r="AD1" s="371"/>
      <c r="AE1" s="371"/>
      <c r="AF1" s="371"/>
      <c r="AG1" s="371"/>
      <c r="AH1" s="371" t="s">
        <v>46</v>
      </c>
      <c r="AI1" s="371"/>
      <c r="AJ1" s="371"/>
      <c r="AK1" s="371"/>
      <c r="AL1" s="371"/>
      <c r="AM1" s="371"/>
      <c r="AN1" s="371"/>
      <c r="AO1" s="371"/>
      <c r="AP1" s="371"/>
      <c r="AQ1" s="371"/>
      <c r="AR1" s="371"/>
      <c r="AS1" s="371"/>
      <c r="AT1" s="371" t="s">
        <v>46</v>
      </c>
      <c r="AU1" s="371"/>
      <c r="AV1" s="371"/>
      <c r="AW1" s="371"/>
      <c r="AX1" s="371"/>
      <c r="AY1" s="371"/>
      <c r="AZ1" s="371"/>
      <c r="BA1" s="371"/>
      <c r="BB1" s="371"/>
      <c r="BC1" s="371"/>
    </row>
    <row r="2" spans="1:70" s="6" customFormat="1" ht="19.5" customHeight="1">
      <c r="A2" s="36"/>
      <c r="B2" s="36"/>
      <c r="C2" s="3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D2" s="371"/>
      <c r="E2" s="371"/>
      <c r="F2" s="371"/>
      <c r="G2" s="371"/>
      <c r="H2" s="371"/>
      <c r="I2" s="371"/>
      <c r="J2" s="371"/>
      <c r="K2" s="371"/>
      <c r="L2" s="371"/>
      <c r="M2" s="36"/>
      <c r="N2" s="36"/>
      <c r="O2" s="36"/>
      <c r="P2" s="3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Q2" s="371"/>
      <c r="R2" s="371"/>
      <c r="S2" s="371"/>
      <c r="T2" s="371"/>
      <c r="U2" s="371"/>
      <c r="V2" s="371"/>
      <c r="W2" s="371"/>
      <c r="X2" s="371"/>
      <c r="Y2" s="371"/>
      <c r="Z2" s="371"/>
      <c r="AA2" s="371"/>
      <c r="AB2" s="371"/>
      <c r="AC2" s="371"/>
      <c r="AD2" s="371"/>
      <c r="AE2" s="371"/>
      <c r="AF2" s="371"/>
      <c r="AG2" s="36"/>
      <c r="AH2" s="36"/>
      <c r="AI2" s="3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AJ2" s="371"/>
      <c r="AK2" s="371"/>
      <c r="AL2" s="371"/>
      <c r="AM2" s="371"/>
      <c r="AN2" s="371"/>
      <c r="AO2" s="371"/>
      <c r="AP2" s="371"/>
      <c r="AQ2" s="371"/>
      <c r="AR2" s="36"/>
      <c r="AS2" s="36"/>
      <c r="AT2" s="36"/>
      <c r="AU2" s="371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AV2" s="371"/>
      <c r="AW2" s="371"/>
      <c r="AX2" s="371"/>
      <c r="AY2" s="371"/>
      <c r="AZ2" s="371"/>
      <c r="BA2" s="371"/>
      <c r="BB2" s="371"/>
      <c r="BC2" s="36"/>
    </row>
    <row r="3" spans="1:70" s="30" customFormat="1" ht="7.5" customHeight="1" thickBot="1">
      <c r="BE3" s="6"/>
    </row>
    <row r="4" spans="1:70" s="30" customFormat="1" ht="21" customHeight="1">
      <c r="A4" s="404" t="s">
        <v>0</v>
      </c>
      <c r="B4" s="418" t="str">
        <f>สรุปผลสมรรถนะ!C4</f>
        <v>เลขประจำตัวนักเรียน</v>
      </c>
      <c r="C4" s="410" t="s">
        <v>1</v>
      </c>
      <c r="D4" s="394" t="s">
        <v>294</v>
      </c>
      <c r="E4" s="391" t="s">
        <v>263</v>
      </c>
      <c r="F4" s="392"/>
      <c r="G4" s="392"/>
      <c r="H4" s="392"/>
      <c r="I4" s="392"/>
      <c r="J4" s="392"/>
      <c r="K4" s="392"/>
      <c r="L4" s="392"/>
      <c r="M4" s="393"/>
      <c r="N4" s="432" t="s">
        <v>123</v>
      </c>
      <c r="O4" s="433"/>
      <c r="P4" s="433"/>
      <c r="Q4" s="433"/>
      <c r="R4" s="433"/>
      <c r="S4" s="434"/>
      <c r="T4" s="435" t="s">
        <v>213</v>
      </c>
      <c r="U4" s="436"/>
      <c r="V4" s="436"/>
      <c r="W4" s="436"/>
      <c r="X4" s="436"/>
      <c r="Y4" s="436"/>
      <c r="Z4" s="436"/>
      <c r="AA4" s="436"/>
      <c r="AB4" s="436"/>
      <c r="AC4" s="436"/>
      <c r="AD4" s="436"/>
      <c r="AE4" s="436"/>
      <c r="AF4" s="436"/>
      <c r="AG4" s="437"/>
      <c r="AH4" s="429" t="s">
        <v>214</v>
      </c>
      <c r="AI4" s="430"/>
      <c r="AJ4" s="430"/>
      <c r="AK4" s="430"/>
      <c r="AL4" s="430"/>
      <c r="AM4" s="430"/>
      <c r="AN4" s="430"/>
      <c r="AO4" s="430"/>
      <c r="AP4" s="430"/>
      <c r="AQ4" s="430"/>
      <c r="AR4" s="430"/>
      <c r="AS4" s="431"/>
      <c r="AT4" s="378" t="s">
        <v>215</v>
      </c>
      <c r="AU4" s="379"/>
      <c r="AV4" s="379"/>
      <c r="AW4" s="379"/>
      <c r="AX4" s="379"/>
      <c r="AY4" s="379"/>
      <c r="AZ4" s="379"/>
      <c r="BA4" s="379"/>
      <c r="BB4" s="373" t="s">
        <v>317</v>
      </c>
      <c r="BC4" s="373" t="s">
        <v>2</v>
      </c>
      <c r="BE4" s="6"/>
      <c r="BF4" s="6"/>
      <c r="BG4" s="6"/>
      <c r="BH4" s="6"/>
      <c r="BI4" s="6"/>
      <c r="BJ4" s="6"/>
      <c r="BK4" s="6"/>
      <c r="BL4" s="6"/>
      <c r="BM4" s="6"/>
      <c r="BN4" s="6"/>
      <c r="BO4" s="6"/>
      <c r="BP4" s="6"/>
      <c r="BQ4" s="6"/>
      <c r="BR4" s="6"/>
    </row>
    <row r="5" spans="1:70" s="6" customFormat="1" ht="22.5" customHeight="1">
      <c r="A5" s="405"/>
      <c r="B5" s="419"/>
      <c r="C5" s="411"/>
      <c r="D5" s="395"/>
      <c r="E5" s="388" t="s">
        <v>207</v>
      </c>
      <c r="F5" s="389"/>
      <c r="G5" s="389"/>
      <c r="H5" s="389"/>
      <c r="I5" s="389" t="s">
        <v>208</v>
      </c>
      <c r="J5" s="389"/>
      <c r="K5" s="390" t="s">
        <v>209</v>
      </c>
      <c r="L5" s="390"/>
      <c r="M5" s="156" t="s">
        <v>210</v>
      </c>
      <c r="N5" s="382" t="s">
        <v>207</v>
      </c>
      <c r="O5" s="383"/>
      <c r="P5" s="383"/>
      <c r="Q5" s="383" t="s">
        <v>208</v>
      </c>
      <c r="R5" s="383"/>
      <c r="S5" s="384"/>
      <c r="T5" s="385" t="s">
        <v>207</v>
      </c>
      <c r="U5" s="386"/>
      <c r="V5" s="386"/>
      <c r="W5" s="386"/>
      <c r="X5" s="386"/>
      <c r="Y5" s="386"/>
      <c r="Z5" s="386"/>
      <c r="AA5" s="386"/>
      <c r="AB5" s="386"/>
      <c r="AC5" s="386"/>
      <c r="AD5" s="386"/>
      <c r="AE5" s="386"/>
      <c r="AF5" s="386"/>
      <c r="AG5" s="161" t="s">
        <v>208</v>
      </c>
      <c r="AH5" s="158" t="s">
        <v>207</v>
      </c>
      <c r="AI5" s="387" t="s">
        <v>208</v>
      </c>
      <c r="AJ5" s="387"/>
      <c r="AK5" s="387"/>
      <c r="AL5" s="387" t="s">
        <v>209</v>
      </c>
      <c r="AM5" s="387"/>
      <c r="AN5" s="387"/>
      <c r="AO5" s="155" t="s">
        <v>210</v>
      </c>
      <c r="AP5" s="369" t="s">
        <v>211</v>
      </c>
      <c r="AQ5" s="369"/>
      <c r="AR5" s="369" t="s">
        <v>212</v>
      </c>
      <c r="AS5" s="370"/>
      <c r="AT5" s="428" t="s">
        <v>207</v>
      </c>
      <c r="AU5" s="380"/>
      <c r="AV5" s="380"/>
      <c r="AW5" s="380"/>
      <c r="AX5" s="380" t="s">
        <v>208</v>
      </c>
      <c r="AY5" s="380"/>
      <c r="AZ5" s="380"/>
      <c r="BA5" s="381"/>
      <c r="BB5" s="373"/>
      <c r="BC5" s="373"/>
    </row>
    <row r="6" spans="1:70" s="6" customFormat="1" ht="16.5" customHeight="1">
      <c r="A6" s="405"/>
      <c r="B6" s="419"/>
      <c r="C6" s="411"/>
      <c r="D6" s="395"/>
      <c r="E6" s="413" t="s">
        <v>262</v>
      </c>
      <c r="F6" s="409"/>
      <c r="G6" s="409"/>
      <c r="H6" s="409"/>
      <c r="I6" s="409" t="s">
        <v>262</v>
      </c>
      <c r="J6" s="409"/>
      <c r="K6" s="409" t="s">
        <v>262</v>
      </c>
      <c r="L6" s="409"/>
      <c r="M6" s="157" t="s">
        <v>262</v>
      </c>
      <c r="N6" s="421" t="s">
        <v>262</v>
      </c>
      <c r="O6" s="422"/>
      <c r="P6" s="422"/>
      <c r="Q6" s="422" t="s">
        <v>262</v>
      </c>
      <c r="R6" s="422"/>
      <c r="S6" s="423"/>
      <c r="T6" s="397" t="s">
        <v>262</v>
      </c>
      <c r="U6" s="398"/>
      <c r="V6" s="398"/>
      <c r="W6" s="398"/>
      <c r="X6" s="398"/>
      <c r="Y6" s="398"/>
      <c r="Z6" s="398"/>
      <c r="AA6" s="398"/>
      <c r="AB6" s="398"/>
      <c r="AC6" s="398"/>
      <c r="AD6" s="398"/>
      <c r="AE6" s="398"/>
      <c r="AF6" s="398"/>
      <c r="AG6" s="162" t="s">
        <v>262</v>
      </c>
      <c r="AH6" s="159" t="s">
        <v>262</v>
      </c>
      <c r="AI6" s="368" t="s">
        <v>262</v>
      </c>
      <c r="AJ6" s="368"/>
      <c r="AK6" s="368"/>
      <c r="AL6" s="368" t="s">
        <v>262</v>
      </c>
      <c r="AM6" s="368"/>
      <c r="AN6" s="368"/>
      <c r="AO6" s="160" t="s">
        <v>262</v>
      </c>
      <c r="AP6" s="368" t="s">
        <v>262</v>
      </c>
      <c r="AQ6" s="368"/>
      <c r="AR6" s="368" t="s">
        <v>262</v>
      </c>
      <c r="AS6" s="372"/>
      <c r="AT6" s="438" t="s">
        <v>262</v>
      </c>
      <c r="AU6" s="374"/>
      <c r="AV6" s="374"/>
      <c r="AW6" s="374"/>
      <c r="AX6" s="374" t="s">
        <v>262</v>
      </c>
      <c r="AY6" s="374"/>
      <c r="AZ6" s="374"/>
      <c r="BA6" s="375"/>
      <c r="BB6" s="373"/>
      <c r="BC6" s="373"/>
    </row>
    <row r="7" spans="1:70" ht="15.75" customHeight="1">
      <c r="A7" s="405"/>
      <c r="B7" s="419"/>
      <c r="C7" s="411"/>
      <c r="D7" s="395"/>
      <c r="E7" s="407" t="s">
        <v>253</v>
      </c>
      <c r="F7" s="408" t="s">
        <v>254</v>
      </c>
      <c r="G7" s="408" t="s">
        <v>255</v>
      </c>
      <c r="H7" s="408" t="s">
        <v>256</v>
      </c>
      <c r="I7" s="408" t="s">
        <v>257</v>
      </c>
      <c r="J7" s="408" t="s">
        <v>258</v>
      </c>
      <c r="K7" s="408" t="s">
        <v>259</v>
      </c>
      <c r="L7" s="408" t="s">
        <v>260</v>
      </c>
      <c r="M7" s="424" t="s">
        <v>261</v>
      </c>
      <c r="N7" s="425" t="s">
        <v>247</v>
      </c>
      <c r="O7" s="426" t="s">
        <v>248</v>
      </c>
      <c r="P7" s="426" t="s">
        <v>249</v>
      </c>
      <c r="Q7" s="426" t="s">
        <v>250</v>
      </c>
      <c r="R7" s="426" t="s">
        <v>251</v>
      </c>
      <c r="S7" s="414" t="s">
        <v>252</v>
      </c>
      <c r="T7" s="399" t="s">
        <v>236</v>
      </c>
      <c r="U7" s="400"/>
      <c r="V7" s="400"/>
      <c r="W7" s="400"/>
      <c r="X7" s="400"/>
      <c r="Y7" s="400"/>
      <c r="Z7" s="400"/>
      <c r="AA7" s="400"/>
      <c r="AB7" s="402" t="s">
        <v>237</v>
      </c>
      <c r="AC7" s="400" t="s">
        <v>238</v>
      </c>
      <c r="AD7" s="400"/>
      <c r="AE7" s="400"/>
      <c r="AF7" s="402" t="s">
        <v>239</v>
      </c>
      <c r="AG7" s="415" t="s">
        <v>246</v>
      </c>
      <c r="AH7" s="416" t="s">
        <v>224</v>
      </c>
      <c r="AI7" s="417" t="s">
        <v>225</v>
      </c>
      <c r="AJ7" s="417" t="s">
        <v>226</v>
      </c>
      <c r="AK7" s="417" t="s">
        <v>227</v>
      </c>
      <c r="AL7" s="417" t="s">
        <v>228</v>
      </c>
      <c r="AM7" s="417" t="s">
        <v>229</v>
      </c>
      <c r="AN7" s="417" t="s">
        <v>230</v>
      </c>
      <c r="AO7" s="417" t="s">
        <v>231</v>
      </c>
      <c r="AP7" s="417" t="s">
        <v>232</v>
      </c>
      <c r="AQ7" s="417" t="s">
        <v>233</v>
      </c>
      <c r="AR7" s="417" t="s">
        <v>234</v>
      </c>
      <c r="AS7" s="427" t="s">
        <v>235</v>
      </c>
      <c r="AT7" s="439" t="s">
        <v>216</v>
      </c>
      <c r="AU7" s="376" t="s">
        <v>217</v>
      </c>
      <c r="AV7" s="376" t="s">
        <v>218</v>
      </c>
      <c r="AW7" s="376" t="s">
        <v>219</v>
      </c>
      <c r="AX7" s="376" t="s">
        <v>220</v>
      </c>
      <c r="AY7" s="376" t="s">
        <v>221</v>
      </c>
      <c r="AZ7" s="376" t="s">
        <v>222</v>
      </c>
      <c r="BA7" s="377" t="s">
        <v>223</v>
      </c>
      <c r="BB7" s="373"/>
      <c r="BC7" s="373"/>
      <c r="BE7" s="6"/>
      <c r="BF7" s="6"/>
      <c r="BG7" s="6"/>
      <c r="BH7" s="6"/>
      <c r="BI7" s="6"/>
      <c r="BJ7" s="6"/>
      <c r="BK7" s="6"/>
      <c r="BL7" s="6"/>
      <c r="BM7" s="6"/>
      <c r="BN7" s="6"/>
      <c r="BO7" s="6"/>
      <c r="BP7" s="440" t="s">
        <v>315</v>
      </c>
      <c r="BQ7" s="441" t="s">
        <v>2</v>
      </c>
      <c r="BR7" s="441" t="s">
        <v>270</v>
      </c>
    </row>
    <row r="8" spans="1:70" ht="15.75" customHeight="1">
      <c r="A8" s="405"/>
      <c r="B8" s="419"/>
      <c r="C8" s="411"/>
      <c r="D8" s="395"/>
      <c r="E8" s="407"/>
      <c r="F8" s="408"/>
      <c r="G8" s="408"/>
      <c r="H8" s="408"/>
      <c r="I8" s="408"/>
      <c r="J8" s="408"/>
      <c r="K8" s="408"/>
      <c r="L8" s="408"/>
      <c r="M8" s="424"/>
      <c r="N8" s="425"/>
      <c r="O8" s="426"/>
      <c r="P8" s="426"/>
      <c r="Q8" s="426"/>
      <c r="R8" s="426"/>
      <c r="S8" s="414"/>
      <c r="T8" s="403" t="s">
        <v>240</v>
      </c>
      <c r="U8" s="401" t="s">
        <v>241</v>
      </c>
      <c r="V8" s="401" t="s">
        <v>242</v>
      </c>
      <c r="W8" s="401" t="s">
        <v>243</v>
      </c>
      <c r="X8" s="401"/>
      <c r="Y8" s="401"/>
      <c r="Z8" s="401" t="s">
        <v>244</v>
      </c>
      <c r="AA8" s="401" t="s">
        <v>245</v>
      </c>
      <c r="AB8" s="402"/>
      <c r="AC8" s="401" t="s">
        <v>240</v>
      </c>
      <c r="AD8" s="401" t="s">
        <v>241</v>
      </c>
      <c r="AE8" s="401" t="s">
        <v>242</v>
      </c>
      <c r="AF8" s="402"/>
      <c r="AG8" s="415"/>
      <c r="AH8" s="416"/>
      <c r="AI8" s="417"/>
      <c r="AJ8" s="417"/>
      <c r="AK8" s="417"/>
      <c r="AL8" s="417"/>
      <c r="AM8" s="417"/>
      <c r="AN8" s="417"/>
      <c r="AO8" s="417"/>
      <c r="AP8" s="417"/>
      <c r="AQ8" s="417"/>
      <c r="AR8" s="417"/>
      <c r="AS8" s="427"/>
      <c r="AT8" s="439"/>
      <c r="AU8" s="376"/>
      <c r="AV8" s="376"/>
      <c r="AW8" s="376"/>
      <c r="AX8" s="376"/>
      <c r="AY8" s="376"/>
      <c r="AZ8" s="376"/>
      <c r="BA8" s="377"/>
      <c r="BB8" s="373"/>
      <c r="BC8" s="373"/>
      <c r="BE8" s="244" t="s">
        <v>304</v>
      </c>
      <c r="BF8" s="444" t="s">
        <v>306</v>
      </c>
      <c r="BG8" s="444"/>
      <c r="BH8" s="444" t="s">
        <v>307</v>
      </c>
      <c r="BI8" s="444"/>
      <c r="BJ8" s="444" t="s">
        <v>308</v>
      </c>
      <c r="BK8" s="444"/>
      <c r="BL8" s="444" t="s">
        <v>309</v>
      </c>
      <c r="BM8" s="444"/>
      <c r="BN8" s="444" t="s">
        <v>310</v>
      </c>
      <c r="BO8" s="444"/>
      <c r="BP8" s="440"/>
      <c r="BQ8" s="442"/>
      <c r="BR8" s="442"/>
    </row>
    <row r="9" spans="1:70" ht="15.75" customHeight="1">
      <c r="A9" s="406"/>
      <c r="B9" s="420"/>
      <c r="C9" s="412"/>
      <c r="D9" s="396"/>
      <c r="E9" s="407"/>
      <c r="F9" s="408"/>
      <c r="G9" s="408"/>
      <c r="H9" s="408"/>
      <c r="I9" s="408"/>
      <c r="J9" s="408"/>
      <c r="K9" s="408"/>
      <c r="L9" s="408"/>
      <c r="M9" s="424"/>
      <c r="N9" s="425"/>
      <c r="O9" s="426"/>
      <c r="P9" s="426"/>
      <c r="Q9" s="426"/>
      <c r="R9" s="426"/>
      <c r="S9" s="414"/>
      <c r="T9" s="403"/>
      <c r="U9" s="401"/>
      <c r="V9" s="401"/>
      <c r="W9" s="152">
        <v>4.0999999999999996</v>
      </c>
      <c r="X9" s="152">
        <v>4.2</v>
      </c>
      <c r="Y9" s="152">
        <v>4.3</v>
      </c>
      <c r="Z9" s="401"/>
      <c r="AA9" s="401"/>
      <c r="AB9" s="402"/>
      <c r="AC9" s="401"/>
      <c r="AD9" s="401"/>
      <c r="AE9" s="401"/>
      <c r="AF9" s="402"/>
      <c r="AG9" s="415"/>
      <c r="AH9" s="416"/>
      <c r="AI9" s="417"/>
      <c r="AJ9" s="417"/>
      <c r="AK9" s="417"/>
      <c r="AL9" s="417"/>
      <c r="AM9" s="417"/>
      <c r="AN9" s="417"/>
      <c r="AO9" s="417"/>
      <c r="AP9" s="417"/>
      <c r="AQ9" s="417"/>
      <c r="AR9" s="417"/>
      <c r="AS9" s="427"/>
      <c r="AT9" s="439"/>
      <c r="AU9" s="376"/>
      <c r="AV9" s="376"/>
      <c r="AW9" s="376"/>
      <c r="AX9" s="376"/>
      <c r="AY9" s="376"/>
      <c r="AZ9" s="376"/>
      <c r="BA9" s="377"/>
      <c r="BB9" s="373"/>
      <c r="BC9" s="373"/>
      <c r="BE9" s="244" t="s">
        <v>303</v>
      </c>
      <c r="BF9" s="245">
        <v>27</v>
      </c>
      <c r="BG9" s="245" t="s">
        <v>22</v>
      </c>
      <c r="BH9" s="246">
        <v>18</v>
      </c>
      <c r="BI9" s="245" t="s">
        <v>22</v>
      </c>
      <c r="BJ9" s="246">
        <v>42</v>
      </c>
      <c r="BK9" s="245" t="s">
        <v>22</v>
      </c>
      <c r="BL9" s="246">
        <v>36</v>
      </c>
      <c r="BM9" s="245" t="s">
        <v>22</v>
      </c>
      <c r="BN9" s="246">
        <v>24</v>
      </c>
      <c r="BO9" s="245" t="s">
        <v>22</v>
      </c>
      <c r="BP9" s="440"/>
      <c r="BQ9" s="443"/>
      <c r="BR9" s="443"/>
    </row>
    <row r="10" spans="1:70" s="3" customFormat="1" ht="15.75" customHeight="1">
      <c r="A10" s="2">
        <v>1</v>
      </c>
      <c r="B10" s="38">
        <f>IF(นักเรียน!C6="","",นักเรียน!C6)</f>
        <v>5163</v>
      </c>
      <c r="C10" s="39" t="str">
        <f>IF(นักเรียน!D6="","",นักเรียน!D6)</f>
        <v>เด็กชายจีรวัฒน์  โพธิ์ศรี</v>
      </c>
      <c r="D10" s="233">
        <f>IF(นักเรียน!E6="","",นักเรียน!E6)</f>
        <v>3.4</v>
      </c>
      <c r="E10" s="185"/>
      <c r="F10" s="186"/>
      <c r="G10" s="186"/>
      <c r="H10" s="186"/>
      <c r="I10" s="186"/>
      <c r="J10" s="186"/>
      <c r="K10" s="186"/>
      <c r="L10" s="186"/>
      <c r="M10" s="187"/>
      <c r="N10" s="185"/>
      <c r="O10" s="186"/>
      <c r="P10" s="186">
        <v>2</v>
      </c>
      <c r="Q10" s="186">
        <v>3</v>
      </c>
      <c r="R10" s="186">
        <v>3</v>
      </c>
      <c r="S10" s="187">
        <v>3</v>
      </c>
      <c r="T10" s="185">
        <v>2</v>
      </c>
      <c r="U10" s="186">
        <v>2</v>
      </c>
      <c r="V10" s="186">
        <v>2</v>
      </c>
      <c r="W10" s="186">
        <v>2</v>
      </c>
      <c r="X10" s="186">
        <v>3</v>
      </c>
      <c r="Y10" s="186">
        <v>1</v>
      </c>
      <c r="Z10" s="186">
        <v>1</v>
      </c>
      <c r="AA10" s="186">
        <v>1</v>
      </c>
      <c r="AB10" s="186">
        <v>1</v>
      </c>
      <c r="AC10" s="186">
        <v>3</v>
      </c>
      <c r="AD10" s="186">
        <v>3</v>
      </c>
      <c r="AE10" s="186">
        <v>2</v>
      </c>
      <c r="AF10" s="186">
        <v>2</v>
      </c>
      <c r="AG10" s="187">
        <v>1</v>
      </c>
      <c r="AH10" s="185">
        <v>3</v>
      </c>
      <c r="AI10" s="186">
        <v>3</v>
      </c>
      <c r="AJ10" s="186">
        <v>3</v>
      </c>
      <c r="AK10" s="186">
        <v>3</v>
      </c>
      <c r="AL10" s="186">
        <v>2</v>
      </c>
      <c r="AM10" s="186">
        <v>2</v>
      </c>
      <c r="AN10" s="186">
        <v>2</v>
      </c>
      <c r="AO10" s="186">
        <v>1</v>
      </c>
      <c r="AP10" s="186">
        <v>1</v>
      </c>
      <c r="AQ10" s="186">
        <v>2</v>
      </c>
      <c r="AR10" s="186">
        <v>2</v>
      </c>
      <c r="AS10" s="187">
        <v>2</v>
      </c>
      <c r="AT10" s="185">
        <v>2</v>
      </c>
      <c r="AU10" s="186">
        <v>2</v>
      </c>
      <c r="AV10" s="186">
        <v>2</v>
      </c>
      <c r="AW10" s="186">
        <v>2</v>
      </c>
      <c r="AX10" s="186">
        <v>2</v>
      </c>
      <c r="AY10" s="186">
        <v>3</v>
      </c>
      <c r="AZ10" s="186">
        <v>3</v>
      </c>
      <c r="BA10" s="187">
        <v>3</v>
      </c>
      <c r="BB10" s="249" t="str">
        <f>BP10</f>
        <v/>
      </c>
      <c r="BC10" s="7" t="str">
        <f>BR10</f>
        <v/>
      </c>
      <c r="BF10" s="242" t="str">
        <f>IF(SUM(E10:M10),SUM(E10:M10),"")</f>
        <v/>
      </c>
      <c r="BG10" s="243" t="str">
        <f>IF(ISERROR((BF10/$BF$9)*100),"",ROUND(((BF10/$BF$9)*100),2))</f>
        <v/>
      </c>
      <c r="BH10" s="242">
        <f>IF(SUM(N10:S10),SUM(N10:S10),"")</f>
        <v>11</v>
      </c>
      <c r="BI10" s="243">
        <f>IF(ISERROR((BH10/$BH$9)*100),"",ROUND(((BH10/$BH$9)*100),2))</f>
        <v>61.11</v>
      </c>
      <c r="BJ10" s="242">
        <f>IF(SUM(T10:AG10),SUM(T10:AG10),"")</f>
        <v>26</v>
      </c>
      <c r="BK10" s="243">
        <f>IF(ISERROR((BJ10/$BJ$9)*100),"",ROUND(((BJ10/$BJ$9)*100),2))</f>
        <v>61.9</v>
      </c>
      <c r="BL10" s="242">
        <f>IF(SUM(AH10:AS10),SUM(AH10:AS10),"")</f>
        <v>26</v>
      </c>
      <c r="BM10" s="243">
        <f>IF(ISERROR((BL10/$BL$9)*100),"",ROUND(((BL10/$BL$9)*100),2))</f>
        <v>72.22</v>
      </c>
      <c r="BN10" s="242">
        <f>IF(SUM(AT10:BA10),SUM(AT10:BA10),"")</f>
        <v>19</v>
      </c>
      <c r="BO10" s="243">
        <f>IF(ISERROR((BN10/$BN$9)*100),"",ROUND(((BN10/$BN$9)*100),2))</f>
        <v>79.17</v>
      </c>
      <c r="BP10" s="243" t="str">
        <f>IF(OR(BG10="",BI10="",BK10="",BM10="",BO10=""),"",AVERAGE(BG10,BI10,BK10,BM10,BO10))</f>
        <v/>
      </c>
      <c r="BQ10" s="242" t="str">
        <f t="shared" ref="BQ10:BQ54" si="0">IF(BP10="","",VLOOKUP(BP10,gradecomptotal,4,TRUE))</f>
        <v/>
      </c>
      <c r="BR10" s="242" t="str">
        <f t="shared" ref="BR10:BR54" si="1">IF(BP10="","",VLOOKUP(BP10,gradecomptotal,5,TRUE))</f>
        <v/>
      </c>
    </row>
    <row r="11" spans="1:70" s="3" customFormat="1" ht="15.75" customHeight="1">
      <c r="A11" s="2">
        <v>2</v>
      </c>
      <c r="B11" s="38">
        <f>IF(นักเรียน!C7="","",นักเรียน!C7)</f>
        <v>5168</v>
      </c>
      <c r="C11" s="39" t="str">
        <f>IF(นักเรียน!D7="","",นักเรียน!D7)</f>
        <v>เด็กชายวันชัย  แก้วดอนลี</v>
      </c>
      <c r="D11" s="233">
        <f>IF(นักเรียน!E7="","",นักเรียน!E7)</f>
        <v>3.2</v>
      </c>
      <c r="E11" s="185"/>
      <c r="F11" s="186"/>
      <c r="G11" s="186"/>
      <c r="H11" s="186"/>
      <c r="I11" s="186"/>
      <c r="J11" s="186"/>
      <c r="K11" s="186"/>
      <c r="L11" s="186"/>
      <c r="M11" s="187"/>
      <c r="N11" s="185"/>
      <c r="O11" s="186"/>
      <c r="P11" s="186">
        <v>3</v>
      </c>
      <c r="Q11" s="186">
        <v>3</v>
      </c>
      <c r="R11" s="186">
        <v>3</v>
      </c>
      <c r="S11" s="187">
        <v>3</v>
      </c>
      <c r="T11" s="185">
        <v>2</v>
      </c>
      <c r="U11" s="186">
        <v>2</v>
      </c>
      <c r="V11" s="186">
        <v>2</v>
      </c>
      <c r="W11" s="186">
        <v>2</v>
      </c>
      <c r="X11" s="186">
        <v>2</v>
      </c>
      <c r="Y11" s="186">
        <v>2</v>
      </c>
      <c r="Z11" s="186">
        <v>2</v>
      </c>
      <c r="AA11" s="186">
        <v>2</v>
      </c>
      <c r="AB11" s="186">
        <v>3</v>
      </c>
      <c r="AC11" s="186">
        <v>3</v>
      </c>
      <c r="AD11" s="186">
        <v>3</v>
      </c>
      <c r="AE11" s="186">
        <v>3</v>
      </c>
      <c r="AF11" s="186">
        <v>3</v>
      </c>
      <c r="AG11" s="187">
        <v>3</v>
      </c>
      <c r="AH11" s="185">
        <v>3</v>
      </c>
      <c r="AI11" s="186">
        <v>3</v>
      </c>
      <c r="AJ11" s="186">
        <v>3</v>
      </c>
      <c r="AK11" s="186">
        <v>3</v>
      </c>
      <c r="AL11" s="186">
        <v>3</v>
      </c>
      <c r="AM11" s="186">
        <v>3</v>
      </c>
      <c r="AN11" s="186">
        <v>3</v>
      </c>
      <c r="AO11" s="186">
        <v>3</v>
      </c>
      <c r="AP11" s="186">
        <v>3</v>
      </c>
      <c r="AQ11" s="186">
        <v>3</v>
      </c>
      <c r="AR11" s="186">
        <v>3</v>
      </c>
      <c r="AS11" s="187">
        <v>3</v>
      </c>
      <c r="AT11" s="185">
        <v>3</v>
      </c>
      <c r="AU11" s="186">
        <v>3</v>
      </c>
      <c r="AV11" s="186">
        <v>3</v>
      </c>
      <c r="AW11" s="186">
        <v>3</v>
      </c>
      <c r="AX11" s="186">
        <v>3</v>
      </c>
      <c r="AY11" s="186">
        <v>3</v>
      </c>
      <c r="AZ11" s="186">
        <v>3</v>
      </c>
      <c r="BA11" s="187">
        <v>3</v>
      </c>
      <c r="BB11" s="249" t="str">
        <f t="shared" ref="BB11:BB54" si="2">BP11</f>
        <v/>
      </c>
      <c r="BC11" s="7" t="str">
        <f t="shared" ref="BC11:BC54" si="3">BR11</f>
        <v/>
      </c>
      <c r="BF11" s="242" t="str">
        <f t="shared" ref="BF11:BF54" si="4">IF(SUM(E11:M11),SUM(E11:M11),"")</f>
        <v/>
      </c>
      <c r="BG11" s="243" t="str">
        <f t="shared" ref="BG11:BG54" si="5">IF(ISERROR((BF11/$BF$9)*100),"",ROUND(((BF11/$BF$9)*100),2))</f>
        <v/>
      </c>
      <c r="BH11" s="242">
        <f t="shared" ref="BH11:BH54" si="6">IF(SUM(N11:S11),SUM(N11:S11),"")</f>
        <v>12</v>
      </c>
      <c r="BI11" s="243">
        <f t="shared" ref="BI11:BI54" si="7">IF(ISERROR((BH11/$BH$9)*100),"",ROUND(((BH11/$BH$9)*100),2))</f>
        <v>66.67</v>
      </c>
      <c r="BJ11" s="242">
        <f t="shared" ref="BJ11:BJ54" si="8">IF(SUM(T11:AG11),SUM(T11:AG11),"")</f>
        <v>34</v>
      </c>
      <c r="BK11" s="243">
        <f t="shared" ref="BK11:BK54" si="9">IF(ISERROR((BJ11/$BJ$9)*100),"",ROUND(((BJ11/$BJ$9)*100),2))</f>
        <v>80.95</v>
      </c>
      <c r="BL11" s="242">
        <f t="shared" ref="BL11:BL54" si="10">IF(SUM(AH11:AS11),SUM(AH11:AS11),"")</f>
        <v>36</v>
      </c>
      <c r="BM11" s="243">
        <f t="shared" ref="BM11:BM54" si="11">IF(ISERROR((BL11/$BL$9)*100),"",ROUND(((BL11/$BL$9)*100),2))</f>
        <v>100</v>
      </c>
      <c r="BN11" s="242">
        <f t="shared" ref="BN11:BN54" si="12">IF(SUM(AT11:BA11),SUM(AT11:BA11),"")</f>
        <v>24</v>
      </c>
      <c r="BO11" s="243">
        <f t="shared" ref="BO11:BO54" si="13">IF(ISERROR((BN11/$BN$9)*100),"",ROUND(((BN11/$BN$9)*100),2))</f>
        <v>100</v>
      </c>
      <c r="BP11" s="243" t="str">
        <f t="shared" ref="BP11:BP54" si="14">IF(OR(BG11="",BI11="",BK11="",BM11="",BO11=""),"",AVERAGE(BG11,BI11,BK11,BM11,BO11))</f>
        <v/>
      </c>
      <c r="BQ11" s="242" t="str">
        <f t="shared" si="0"/>
        <v/>
      </c>
      <c r="BR11" s="242" t="str">
        <f t="shared" si="1"/>
        <v/>
      </c>
    </row>
    <row r="12" spans="1:70" s="3" customFormat="1" ht="15.75" customHeight="1">
      <c r="A12" s="2">
        <v>3</v>
      </c>
      <c r="B12" s="38">
        <f>IF(นักเรียน!C8="","",นักเรียน!C8)</f>
        <v>5169</v>
      </c>
      <c r="C12" s="39" t="str">
        <f>IF(นักเรียน!D8="","",นักเรียน!D8)</f>
        <v>เด็กชายเกียรติดำรงค์  ปึงเจริญปัญญา</v>
      </c>
      <c r="D12" s="233">
        <f>IF(นักเรียน!E8="","",นักเรียน!E8)</f>
        <v>2.4500000000000002</v>
      </c>
      <c r="E12" s="185"/>
      <c r="F12" s="186"/>
      <c r="G12" s="186"/>
      <c r="H12" s="186"/>
      <c r="I12" s="186"/>
      <c r="J12" s="186"/>
      <c r="K12" s="186"/>
      <c r="L12" s="186"/>
      <c r="M12" s="187"/>
      <c r="N12" s="185"/>
      <c r="O12" s="186"/>
      <c r="P12" s="186">
        <v>2</v>
      </c>
      <c r="Q12" s="186">
        <v>2</v>
      </c>
      <c r="R12" s="186">
        <v>2</v>
      </c>
      <c r="S12" s="187">
        <v>2</v>
      </c>
      <c r="T12" s="185">
        <v>2</v>
      </c>
      <c r="U12" s="186">
        <v>2</v>
      </c>
      <c r="V12" s="186">
        <v>2</v>
      </c>
      <c r="W12" s="186">
        <v>2</v>
      </c>
      <c r="X12" s="186">
        <v>2</v>
      </c>
      <c r="Y12" s="186">
        <v>3</v>
      </c>
      <c r="Z12" s="186">
        <v>3</v>
      </c>
      <c r="AA12" s="186">
        <v>3</v>
      </c>
      <c r="AB12" s="186">
        <v>3</v>
      </c>
      <c r="AC12" s="186">
        <v>3</v>
      </c>
      <c r="AD12" s="186">
        <v>3</v>
      </c>
      <c r="AE12" s="186">
        <v>3</v>
      </c>
      <c r="AF12" s="186">
        <v>3</v>
      </c>
      <c r="AG12" s="187">
        <v>2</v>
      </c>
      <c r="AH12" s="185">
        <v>2</v>
      </c>
      <c r="AI12" s="186">
        <v>2</v>
      </c>
      <c r="AJ12" s="186">
        <v>3</v>
      </c>
      <c r="AK12" s="186">
        <v>3</v>
      </c>
      <c r="AL12" s="186">
        <v>3</v>
      </c>
      <c r="AM12" s="186">
        <v>3</v>
      </c>
      <c r="AN12" s="186">
        <v>3</v>
      </c>
      <c r="AO12" s="186">
        <v>3</v>
      </c>
      <c r="AP12" s="186">
        <v>3</v>
      </c>
      <c r="AQ12" s="186">
        <v>2</v>
      </c>
      <c r="AR12" s="186">
        <v>2</v>
      </c>
      <c r="AS12" s="187">
        <v>2</v>
      </c>
      <c r="AT12" s="185">
        <v>2</v>
      </c>
      <c r="AU12" s="186">
        <v>2</v>
      </c>
      <c r="AV12" s="186">
        <v>2</v>
      </c>
      <c r="AW12" s="186">
        <v>3</v>
      </c>
      <c r="AX12" s="186">
        <v>3</v>
      </c>
      <c r="AY12" s="186">
        <v>3</v>
      </c>
      <c r="AZ12" s="186">
        <v>2</v>
      </c>
      <c r="BA12" s="187">
        <v>2</v>
      </c>
      <c r="BB12" s="249" t="str">
        <f t="shared" si="2"/>
        <v/>
      </c>
      <c r="BC12" s="7" t="str">
        <f t="shared" si="3"/>
        <v/>
      </c>
      <c r="BF12" s="242" t="str">
        <f t="shared" si="4"/>
        <v/>
      </c>
      <c r="BG12" s="243" t="str">
        <f t="shared" si="5"/>
        <v/>
      </c>
      <c r="BH12" s="242">
        <f t="shared" si="6"/>
        <v>8</v>
      </c>
      <c r="BI12" s="243">
        <f t="shared" si="7"/>
        <v>44.44</v>
      </c>
      <c r="BJ12" s="242">
        <f t="shared" si="8"/>
        <v>36</v>
      </c>
      <c r="BK12" s="243">
        <f t="shared" si="9"/>
        <v>85.71</v>
      </c>
      <c r="BL12" s="242">
        <f t="shared" si="10"/>
        <v>31</v>
      </c>
      <c r="BM12" s="243">
        <f t="shared" si="11"/>
        <v>86.11</v>
      </c>
      <c r="BN12" s="242">
        <f t="shared" si="12"/>
        <v>19</v>
      </c>
      <c r="BO12" s="243">
        <f t="shared" si="13"/>
        <v>79.17</v>
      </c>
      <c r="BP12" s="243" t="str">
        <f t="shared" si="14"/>
        <v/>
      </c>
      <c r="BQ12" s="242" t="str">
        <f t="shared" si="0"/>
        <v/>
      </c>
      <c r="BR12" s="242" t="str">
        <f t="shared" si="1"/>
        <v/>
      </c>
    </row>
    <row r="13" spans="1:70" s="3" customFormat="1" ht="15.75" customHeight="1">
      <c r="A13" s="2">
        <v>4</v>
      </c>
      <c r="B13" s="38">
        <f>IF(นักเรียน!C9="","",นักเรียน!C9)</f>
        <v>5170</v>
      </c>
      <c r="C13" s="39" t="str">
        <f>IF(นักเรียน!D9="","",นักเรียน!D9)</f>
        <v>เด็กชายสิปปนนท์  เชิดรุ่งเรือง</v>
      </c>
      <c r="D13" s="233" t="str">
        <f>IF(นักเรียน!E9="","",นักเรียน!E9)</f>
        <v/>
      </c>
      <c r="E13" s="185"/>
      <c r="F13" s="186"/>
      <c r="G13" s="186"/>
      <c r="H13" s="186"/>
      <c r="I13" s="186"/>
      <c r="J13" s="186"/>
      <c r="K13" s="186"/>
      <c r="L13" s="186"/>
      <c r="M13" s="187"/>
      <c r="N13" s="185"/>
      <c r="O13" s="186"/>
      <c r="P13" s="186"/>
      <c r="Q13" s="186"/>
      <c r="R13" s="186"/>
      <c r="S13" s="187"/>
      <c r="T13" s="185"/>
      <c r="U13" s="186"/>
      <c r="V13" s="186"/>
      <c r="W13" s="186"/>
      <c r="X13" s="186"/>
      <c r="Y13" s="186"/>
      <c r="Z13" s="186"/>
      <c r="AA13" s="186"/>
      <c r="AB13" s="186"/>
      <c r="AC13" s="186"/>
      <c r="AD13" s="186"/>
      <c r="AE13" s="186"/>
      <c r="AF13" s="186"/>
      <c r="AG13" s="187"/>
      <c r="AH13" s="185"/>
      <c r="AI13" s="186"/>
      <c r="AJ13" s="186"/>
      <c r="AK13" s="186"/>
      <c r="AL13" s="186"/>
      <c r="AM13" s="186"/>
      <c r="AN13" s="186"/>
      <c r="AO13" s="186"/>
      <c r="AP13" s="186"/>
      <c r="AQ13" s="186"/>
      <c r="AR13" s="186"/>
      <c r="AS13" s="187"/>
      <c r="AT13" s="185"/>
      <c r="AU13" s="186"/>
      <c r="AV13" s="186"/>
      <c r="AW13" s="186"/>
      <c r="AX13" s="186"/>
      <c r="AY13" s="186"/>
      <c r="AZ13" s="186"/>
      <c r="BA13" s="187"/>
      <c r="BB13" s="249" t="str">
        <f t="shared" si="2"/>
        <v/>
      </c>
      <c r="BC13" s="7" t="str">
        <f t="shared" si="3"/>
        <v/>
      </c>
      <c r="BF13" s="242" t="str">
        <f t="shared" si="4"/>
        <v/>
      </c>
      <c r="BG13" s="243" t="str">
        <f t="shared" si="5"/>
        <v/>
      </c>
      <c r="BH13" s="242" t="str">
        <f t="shared" si="6"/>
        <v/>
      </c>
      <c r="BI13" s="243" t="str">
        <f t="shared" si="7"/>
        <v/>
      </c>
      <c r="BJ13" s="242" t="str">
        <f t="shared" si="8"/>
        <v/>
      </c>
      <c r="BK13" s="243" t="str">
        <f t="shared" si="9"/>
        <v/>
      </c>
      <c r="BL13" s="242" t="str">
        <f t="shared" si="10"/>
        <v/>
      </c>
      <c r="BM13" s="243" t="str">
        <f t="shared" si="11"/>
        <v/>
      </c>
      <c r="BN13" s="242" t="str">
        <f t="shared" si="12"/>
        <v/>
      </c>
      <c r="BO13" s="243" t="str">
        <f t="shared" si="13"/>
        <v/>
      </c>
      <c r="BP13" s="243" t="str">
        <f t="shared" si="14"/>
        <v/>
      </c>
      <c r="BQ13" s="242" t="str">
        <f t="shared" si="0"/>
        <v/>
      </c>
      <c r="BR13" s="242" t="str">
        <f t="shared" si="1"/>
        <v/>
      </c>
    </row>
    <row r="14" spans="1:70" s="3" customFormat="1" ht="15.75" customHeight="1">
      <c r="A14" s="2">
        <v>5</v>
      </c>
      <c r="B14" s="38">
        <f>IF(นักเรียน!C10="","",นักเรียน!C10)</f>
        <v>5172</v>
      </c>
      <c r="C14" s="39" t="str">
        <f>IF(นักเรียน!D10="","",นักเรียน!D10)</f>
        <v>เด็กชายทักษิณ  สืบเพ็ง</v>
      </c>
      <c r="D14" s="233" t="str">
        <f>IF(นักเรียน!E10="","",นักเรียน!E10)</f>
        <v/>
      </c>
      <c r="E14" s="185"/>
      <c r="F14" s="186"/>
      <c r="G14" s="186"/>
      <c r="H14" s="186"/>
      <c r="I14" s="186"/>
      <c r="J14" s="186"/>
      <c r="K14" s="186"/>
      <c r="L14" s="186"/>
      <c r="M14" s="187"/>
      <c r="N14" s="185"/>
      <c r="O14" s="186"/>
      <c r="P14" s="186"/>
      <c r="Q14" s="186"/>
      <c r="R14" s="186"/>
      <c r="S14" s="187"/>
      <c r="T14" s="185"/>
      <c r="U14" s="186"/>
      <c r="V14" s="186"/>
      <c r="W14" s="186"/>
      <c r="X14" s="186"/>
      <c r="Y14" s="186"/>
      <c r="Z14" s="186"/>
      <c r="AA14" s="186"/>
      <c r="AB14" s="186"/>
      <c r="AC14" s="186"/>
      <c r="AD14" s="186"/>
      <c r="AE14" s="186"/>
      <c r="AF14" s="186"/>
      <c r="AG14" s="187"/>
      <c r="AH14" s="185"/>
      <c r="AI14" s="186"/>
      <c r="AJ14" s="186"/>
      <c r="AK14" s="186"/>
      <c r="AL14" s="186"/>
      <c r="AM14" s="186"/>
      <c r="AN14" s="186"/>
      <c r="AO14" s="186"/>
      <c r="AP14" s="186"/>
      <c r="AQ14" s="186"/>
      <c r="AR14" s="186"/>
      <c r="AS14" s="187"/>
      <c r="AT14" s="185"/>
      <c r="AU14" s="186"/>
      <c r="AV14" s="186"/>
      <c r="AW14" s="186"/>
      <c r="AX14" s="186"/>
      <c r="AY14" s="186"/>
      <c r="AZ14" s="186"/>
      <c r="BA14" s="187"/>
      <c r="BB14" s="249" t="str">
        <f t="shared" si="2"/>
        <v/>
      </c>
      <c r="BC14" s="7" t="str">
        <f t="shared" si="3"/>
        <v/>
      </c>
      <c r="BF14" s="242" t="str">
        <f t="shared" si="4"/>
        <v/>
      </c>
      <c r="BG14" s="243" t="str">
        <f t="shared" si="5"/>
        <v/>
      </c>
      <c r="BH14" s="242" t="str">
        <f t="shared" si="6"/>
        <v/>
      </c>
      <c r="BI14" s="243" t="str">
        <f t="shared" si="7"/>
        <v/>
      </c>
      <c r="BJ14" s="242" t="str">
        <f t="shared" si="8"/>
        <v/>
      </c>
      <c r="BK14" s="243" t="str">
        <f t="shared" si="9"/>
        <v/>
      </c>
      <c r="BL14" s="242" t="str">
        <f t="shared" si="10"/>
        <v/>
      </c>
      <c r="BM14" s="243" t="str">
        <f t="shared" si="11"/>
        <v/>
      </c>
      <c r="BN14" s="242" t="str">
        <f t="shared" si="12"/>
        <v/>
      </c>
      <c r="BO14" s="243" t="str">
        <f t="shared" si="13"/>
        <v/>
      </c>
      <c r="BP14" s="243" t="str">
        <f t="shared" si="14"/>
        <v/>
      </c>
      <c r="BQ14" s="242" t="str">
        <f t="shared" si="0"/>
        <v/>
      </c>
      <c r="BR14" s="242" t="str">
        <f t="shared" si="1"/>
        <v/>
      </c>
    </row>
    <row r="15" spans="1:70" s="3" customFormat="1" ht="15.75" customHeight="1">
      <c r="A15" s="2">
        <v>6</v>
      </c>
      <c r="B15" s="38">
        <f>IF(นักเรียน!C11="","",นักเรียน!C11)</f>
        <v>5194</v>
      </c>
      <c r="C15" s="39" t="str">
        <f>IF(นักเรียน!D11="","",นักเรียน!D11)</f>
        <v>เด็กชายพงศ์พิสุทธิ์  จินดา</v>
      </c>
      <c r="D15" s="233" t="str">
        <f>IF(นักเรียน!E11="","",นักเรียน!E11)</f>
        <v/>
      </c>
      <c r="E15" s="185"/>
      <c r="F15" s="186"/>
      <c r="G15" s="186"/>
      <c r="H15" s="186"/>
      <c r="I15" s="186"/>
      <c r="J15" s="186"/>
      <c r="K15" s="186"/>
      <c r="L15" s="186"/>
      <c r="M15" s="187"/>
      <c r="N15" s="185"/>
      <c r="O15" s="186"/>
      <c r="P15" s="186"/>
      <c r="Q15" s="186"/>
      <c r="R15" s="186"/>
      <c r="S15" s="187"/>
      <c r="T15" s="185"/>
      <c r="U15" s="186"/>
      <c r="V15" s="186"/>
      <c r="W15" s="186"/>
      <c r="X15" s="186"/>
      <c r="Y15" s="186"/>
      <c r="Z15" s="186"/>
      <c r="AA15" s="186"/>
      <c r="AB15" s="186"/>
      <c r="AC15" s="186"/>
      <c r="AD15" s="186"/>
      <c r="AE15" s="186"/>
      <c r="AF15" s="186"/>
      <c r="AG15" s="187"/>
      <c r="AH15" s="185"/>
      <c r="AI15" s="186"/>
      <c r="AJ15" s="186"/>
      <c r="AK15" s="186"/>
      <c r="AL15" s="186"/>
      <c r="AM15" s="186"/>
      <c r="AN15" s="186"/>
      <c r="AO15" s="186"/>
      <c r="AP15" s="186"/>
      <c r="AQ15" s="186"/>
      <c r="AR15" s="186"/>
      <c r="AS15" s="187"/>
      <c r="AT15" s="185"/>
      <c r="AU15" s="186"/>
      <c r="AV15" s="186"/>
      <c r="AW15" s="186"/>
      <c r="AX15" s="186"/>
      <c r="AY15" s="186"/>
      <c r="AZ15" s="186"/>
      <c r="BA15" s="187"/>
      <c r="BB15" s="249" t="str">
        <f t="shared" si="2"/>
        <v/>
      </c>
      <c r="BC15" s="7" t="str">
        <f t="shared" si="3"/>
        <v/>
      </c>
      <c r="BF15" s="242" t="str">
        <f t="shared" si="4"/>
        <v/>
      </c>
      <c r="BG15" s="243" t="str">
        <f t="shared" si="5"/>
        <v/>
      </c>
      <c r="BH15" s="242" t="str">
        <f t="shared" si="6"/>
        <v/>
      </c>
      <c r="BI15" s="243" t="str">
        <f t="shared" si="7"/>
        <v/>
      </c>
      <c r="BJ15" s="242" t="str">
        <f t="shared" si="8"/>
        <v/>
      </c>
      <c r="BK15" s="243" t="str">
        <f t="shared" si="9"/>
        <v/>
      </c>
      <c r="BL15" s="242" t="str">
        <f t="shared" si="10"/>
        <v/>
      </c>
      <c r="BM15" s="243" t="str">
        <f t="shared" si="11"/>
        <v/>
      </c>
      <c r="BN15" s="242" t="str">
        <f t="shared" si="12"/>
        <v/>
      </c>
      <c r="BO15" s="243" t="str">
        <f t="shared" si="13"/>
        <v/>
      </c>
      <c r="BP15" s="243" t="str">
        <f t="shared" si="14"/>
        <v/>
      </c>
      <c r="BQ15" s="242" t="str">
        <f t="shared" si="0"/>
        <v/>
      </c>
      <c r="BR15" s="242" t="str">
        <f t="shared" si="1"/>
        <v/>
      </c>
    </row>
    <row r="16" spans="1:70" s="3" customFormat="1" ht="15.75" customHeight="1">
      <c r="A16" s="2">
        <v>7</v>
      </c>
      <c r="B16" s="38">
        <f>IF(นักเรียน!C12="","",นักเรียน!C12)</f>
        <v>5599</v>
      </c>
      <c r="C16" s="39" t="str">
        <f>IF(นักเรียน!D12="","",นักเรียน!D12)</f>
        <v>เด็กชายอนุสรณ์  หาญสุด</v>
      </c>
      <c r="D16" s="233" t="str">
        <f>IF(นักเรียน!E12="","",นักเรียน!E12)</f>
        <v/>
      </c>
      <c r="E16" s="185"/>
      <c r="F16" s="186"/>
      <c r="G16" s="186"/>
      <c r="H16" s="186"/>
      <c r="I16" s="186"/>
      <c r="J16" s="186"/>
      <c r="K16" s="186"/>
      <c r="L16" s="186"/>
      <c r="M16" s="187"/>
      <c r="N16" s="185"/>
      <c r="O16" s="186"/>
      <c r="P16" s="186"/>
      <c r="Q16" s="186"/>
      <c r="R16" s="186"/>
      <c r="S16" s="187"/>
      <c r="T16" s="185"/>
      <c r="U16" s="186"/>
      <c r="V16" s="186"/>
      <c r="W16" s="186"/>
      <c r="X16" s="186"/>
      <c r="Y16" s="186"/>
      <c r="Z16" s="186"/>
      <c r="AA16" s="186"/>
      <c r="AB16" s="186"/>
      <c r="AC16" s="186"/>
      <c r="AD16" s="186"/>
      <c r="AE16" s="186"/>
      <c r="AF16" s="186"/>
      <c r="AG16" s="187"/>
      <c r="AH16" s="185"/>
      <c r="AI16" s="186"/>
      <c r="AJ16" s="186"/>
      <c r="AK16" s="186"/>
      <c r="AL16" s="186"/>
      <c r="AM16" s="186"/>
      <c r="AN16" s="186"/>
      <c r="AO16" s="186"/>
      <c r="AP16" s="186"/>
      <c r="AQ16" s="186"/>
      <c r="AR16" s="186"/>
      <c r="AS16" s="187"/>
      <c r="AT16" s="185"/>
      <c r="AU16" s="186"/>
      <c r="AV16" s="186"/>
      <c r="AW16" s="186"/>
      <c r="AX16" s="186"/>
      <c r="AY16" s="186"/>
      <c r="AZ16" s="186"/>
      <c r="BA16" s="187"/>
      <c r="BB16" s="249" t="str">
        <f t="shared" si="2"/>
        <v/>
      </c>
      <c r="BC16" s="7" t="str">
        <f t="shared" si="3"/>
        <v/>
      </c>
      <c r="BF16" s="242" t="str">
        <f t="shared" si="4"/>
        <v/>
      </c>
      <c r="BG16" s="243" t="str">
        <f t="shared" si="5"/>
        <v/>
      </c>
      <c r="BH16" s="242" t="str">
        <f t="shared" si="6"/>
        <v/>
      </c>
      <c r="BI16" s="243" t="str">
        <f t="shared" si="7"/>
        <v/>
      </c>
      <c r="BJ16" s="242" t="str">
        <f t="shared" si="8"/>
        <v/>
      </c>
      <c r="BK16" s="243" t="str">
        <f t="shared" si="9"/>
        <v/>
      </c>
      <c r="BL16" s="242" t="str">
        <f t="shared" si="10"/>
        <v/>
      </c>
      <c r="BM16" s="243" t="str">
        <f t="shared" si="11"/>
        <v/>
      </c>
      <c r="BN16" s="242" t="str">
        <f t="shared" si="12"/>
        <v/>
      </c>
      <c r="BO16" s="243" t="str">
        <f t="shared" si="13"/>
        <v/>
      </c>
      <c r="BP16" s="243" t="str">
        <f t="shared" si="14"/>
        <v/>
      </c>
      <c r="BQ16" s="242" t="str">
        <f t="shared" si="0"/>
        <v/>
      </c>
      <c r="BR16" s="242" t="str">
        <f t="shared" si="1"/>
        <v/>
      </c>
    </row>
    <row r="17" spans="1:70" s="3" customFormat="1" ht="15.75" customHeight="1">
      <c r="A17" s="2">
        <v>8</v>
      </c>
      <c r="B17" s="38">
        <f>IF(นักเรียน!C13="","",นักเรียน!C13)</f>
        <v>5600</v>
      </c>
      <c r="C17" s="39" t="str">
        <f>IF(นักเรียน!D13="","",นักเรียน!D13)</f>
        <v>เด็กชายอนุศักดิ์  หาญสุด</v>
      </c>
      <c r="D17" s="233" t="str">
        <f>IF(นักเรียน!E13="","",นักเรียน!E13)</f>
        <v/>
      </c>
      <c r="E17" s="185"/>
      <c r="F17" s="186"/>
      <c r="G17" s="186"/>
      <c r="H17" s="186"/>
      <c r="I17" s="186"/>
      <c r="J17" s="186"/>
      <c r="K17" s="186"/>
      <c r="L17" s="186"/>
      <c r="M17" s="187"/>
      <c r="N17" s="185"/>
      <c r="O17" s="186"/>
      <c r="P17" s="186"/>
      <c r="Q17" s="186"/>
      <c r="R17" s="186"/>
      <c r="S17" s="187"/>
      <c r="T17" s="185"/>
      <c r="U17" s="186"/>
      <c r="V17" s="186"/>
      <c r="W17" s="186"/>
      <c r="X17" s="186"/>
      <c r="Y17" s="186"/>
      <c r="Z17" s="186"/>
      <c r="AA17" s="186"/>
      <c r="AB17" s="186"/>
      <c r="AC17" s="186"/>
      <c r="AD17" s="186"/>
      <c r="AE17" s="186"/>
      <c r="AF17" s="186"/>
      <c r="AG17" s="187"/>
      <c r="AH17" s="185"/>
      <c r="AI17" s="186"/>
      <c r="AJ17" s="186"/>
      <c r="AK17" s="186"/>
      <c r="AL17" s="186"/>
      <c r="AM17" s="186"/>
      <c r="AN17" s="186"/>
      <c r="AO17" s="186"/>
      <c r="AP17" s="186"/>
      <c r="AQ17" s="186"/>
      <c r="AR17" s="186"/>
      <c r="AS17" s="187"/>
      <c r="AT17" s="185"/>
      <c r="AU17" s="186"/>
      <c r="AV17" s="186"/>
      <c r="AW17" s="186"/>
      <c r="AX17" s="186"/>
      <c r="AY17" s="186"/>
      <c r="AZ17" s="186"/>
      <c r="BA17" s="187"/>
      <c r="BB17" s="249" t="str">
        <f t="shared" si="2"/>
        <v/>
      </c>
      <c r="BC17" s="7" t="str">
        <f t="shared" si="3"/>
        <v/>
      </c>
      <c r="BF17" s="242" t="str">
        <f t="shared" si="4"/>
        <v/>
      </c>
      <c r="BG17" s="243" t="str">
        <f t="shared" si="5"/>
        <v/>
      </c>
      <c r="BH17" s="242" t="str">
        <f t="shared" si="6"/>
        <v/>
      </c>
      <c r="BI17" s="243" t="str">
        <f t="shared" si="7"/>
        <v/>
      </c>
      <c r="BJ17" s="242" t="str">
        <f t="shared" si="8"/>
        <v/>
      </c>
      <c r="BK17" s="243" t="str">
        <f t="shared" si="9"/>
        <v/>
      </c>
      <c r="BL17" s="242" t="str">
        <f t="shared" si="10"/>
        <v/>
      </c>
      <c r="BM17" s="243" t="str">
        <f t="shared" si="11"/>
        <v/>
      </c>
      <c r="BN17" s="242" t="str">
        <f t="shared" si="12"/>
        <v/>
      </c>
      <c r="BO17" s="243" t="str">
        <f t="shared" si="13"/>
        <v/>
      </c>
      <c r="BP17" s="243" t="str">
        <f t="shared" si="14"/>
        <v/>
      </c>
      <c r="BQ17" s="242" t="str">
        <f t="shared" si="0"/>
        <v/>
      </c>
      <c r="BR17" s="242" t="str">
        <f t="shared" si="1"/>
        <v/>
      </c>
    </row>
    <row r="18" spans="1:70" s="3" customFormat="1" ht="15.75" customHeight="1">
      <c r="A18" s="2">
        <v>9</v>
      </c>
      <c r="B18" s="38">
        <f>IF(นักเรียน!C14="","",นักเรียน!C14)</f>
        <v>5174</v>
      </c>
      <c r="C18" s="39" t="str">
        <f>IF(นักเรียน!D14="","",นักเรียน!D14)</f>
        <v>เด็กหญิงกาญจนา  ตรีเมฆ</v>
      </c>
      <c r="D18" s="233" t="str">
        <f>IF(นักเรียน!E14="","",นักเรียน!E14)</f>
        <v/>
      </c>
      <c r="E18" s="185"/>
      <c r="F18" s="186"/>
      <c r="G18" s="186"/>
      <c r="H18" s="186"/>
      <c r="I18" s="186"/>
      <c r="J18" s="186"/>
      <c r="K18" s="186"/>
      <c r="L18" s="186"/>
      <c r="M18" s="187"/>
      <c r="N18" s="185"/>
      <c r="O18" s="186"/>
      <c r="P18" s="186"/>
      <c r="Q18" s="186"/>
      <c r="R18" s="186"/>
      <c r="S18" s="187"/>
      <c r="T18" s="185"/>
      <c r="U18" s="186"/>
      <c r="V18" s="186"/>
      <c r="W18" s="186"/>
      <c r="X18" s="186"/>
      <c r="Y18" s="186"/>
      <c r="Z18" s="186"/>
      <c r="AA18" s="186"/>
      <c r="AB18" s="186"/>
      <c r="AC18" s="186"/>
      <c r="AD18" s="186"/>
      <c r="AE18" s="186"/>
      <c r="AF18" s="186"/>
      <c r="AG18" s="187"/>
      <c r="AH18" s="185"/>
      <c r="AI18" s="186"/>
      <c r="AJ18" s="186"/>
      <c r="AK18" s="186"/>
      <c r="AL18" s="186"/>
      <c r="AM18" s="186"/>
      <c r="AN18" s="186"/>
      <c r="AO18" s="186"/>
      <c r="AP18" s="186"/>
      <c r="AQ18" s="186"/>
      <c r="AR18" s="186"/>
      <c r="AS18" s="187"/>
      <c r="AT18" s="185"/>
      <c r="AU18" s="186"/>
      <c r="AV18" s="186"/>
      <c r="AW18" s="186"/>
      <c r="AX18" s="186"/>
      <c r="AY18" s="186"/>
      <c r="AZ18" s="186"/>
      <c r="BA18" s="187"/>
      <c r="BB18" s="249" t="str">
        <f t="shared" si="2"/>
        <v/>
      </c>
      <c r="BC18" s="7" t="str">
        <f t="shared" si="3"/>
        <v/>
      </c>
      <c r="BF18" s="242" t="str">
        <f t="shared" si="4"/>
        <v/>
      </c>
      <c r="BG18" s="243" t="str">
        <f t="shared" si="5"/>
        <v/>
      </c>
      <c r="BH18" s="242" t="str">
        <f t="shared" si="6"/>
        <v/>
      </c>
      <c r="BI18" s="243" t="str">
        <f t="shared" si="7"/>
        <v/>
      </c>
      <c r="BJ18" s="242" t="str">
        <f t="shared" si="8"/>
        <v/>
      </c>
      <c r="BK18" s="243" t="str">
        <f t="shared" si="9"/>
        <v/>
      </c>
      <c r="BL18" s="242" t="str">
        <f t="shared" si="10"/>
        <v/>
      </c>
      <c r="BM18" s="243" t="str">
        <f t="shared" si="11"/>
        <v/>
      </c>
      <c r="BN18" s="242" t="str">
        <f t="shared" si="12"/>
        <v/>
      </c>
      <c r="BO18" s="243" t="str">
        <f t="shared" si="13"/>
        <v/>
      </c>
      <c r="BP18" s="243" t="str">
        <f t="shared" si="14"/>
        <v/>
      </c>
      <c r="BQ18" s="242" t="str">
        <f t="shared" si="0"/>
        <v/>
      </c>
      <c r="BR18" s="242" t="str">
        <f t="shared" si="1"/>
        <v/>
      </c>
    </row>
    <row r="19" spans="1:70" s="3" customFormat="1" ht="15.75" customHeight="1">
      <c r="A19" s="2">
        <v>10</v>
      </c>
      <c r="B19" s="38">
        <f>IF(นักเรียน!C15="","",นักเรียน!C15)</f>
        <v>5178</v>
      </c>
      <c r="C19" s="39" t="str">
        <f>IF(นักเรียน!D15="","",นักเรียน!D15)</f>
        <v>เด็กหญิงศิริรัตน์  เรศร์คงธนวัฒน์</v>
      </c>
      <c r="D19" s="233" t="str">
        <f>IF(นักเรียน!E15="","",นักเรียน!E15)</f>
        <v/>
      </c>
      <c r="E19" s="185"/>
      <c r="F19" s="186"/>
      <c r="G19" s="186"/>
      <c r="H19" s="186"/>
      <c r="I19" s="186"/>
      <c r="J19" s="186"/>
      <c r="K19" s="186"/>
      <c r="L19" s="186"/>
      <c r="M19" s="187"/>
      <c r="N19" s="185"/>
      <c r="O19" s="186"/>
      <c r="P19" s="186"/>
      <c r="Q19" s="186"/>
      <c r="R19" s="186"/>
      <c r="S19" s="187"/>
      <c r="T19" s="185"/>
      <c r="U19" s="186"/>
      <c r="V19" s="186"/>
      <c r="W19" s="186"/>
      <c r="X19" s="186"/>
      <c r="Y19" s="186"/>
      <c r="Z19" s="186"/>
      <c r="AA19" s="186"/>
      <c r="AB19" s="186"/>
      <c r="AC19" s="186"/>
      <c r="AD19" s="186"/>
      <c r="AE19" s="186"/>
      <c r="AF19" s="186"/>
      <c r="AG19" s="187"/>
      <c r="AH19" s="185"/>
      <c r="AI19" s="186"/>
      <c r="AJ19" s="186"/>
      <c r="AK19" s="186"/>
      <c r="AL19" s="186"/>
      <c r="AM19" s="186"/>
      <c r="AN19" s="186"/>
      <c r="AO19" s="186"/>
      <c r="AP19" s="186"/>
      <c r="AQ19" s="186"/>
      <c r="AR19" s="186"/>
      <c r="AS19" s="187"/>
      <c r="AT19" s="185"/>
      <c r="AU19" s="186"/>
      <c r="AV19" s="186"/>
      <c r="AW19" s="186"/>
      <c r="AX19" s="186"/>
      <c r="AY19" s="186"/>
      <c r="AZ19" s="186"/>
      <c r="BA19" s="187"/>
      <c r="BB19" s="249" t="str">
        <f t="shared" si="2"/>
        <v/>
      </c>
      <c r="BC19" s="7" t="str">
        <f t="shared" si="3"/>
        <v/>
      </c>
      <c r="BF19" s="242" t="str">
        <f t="shared" si="4"/>
        <v/>
      </c>
      <c r="BG19" s="243" t="str">
        <f t="shared" si="5"/>
        <v/>
      </c>
      <c r="BH19" s="242" t="str">
        <f t="shared" si="6"/>
        <v/>
      </c>
      <c r="BI19" s="243" t="str">
        <f t="shared" si="7"/>
        <v/>
      </c>
      <c r="BJ19" s="242" t="str">
        <f t="shared" si="8"/>
        <v/>
      </c>
      <c r="BK19" s="243" t="str">
        <f t="shared" si="9"/>
        <v/>
      </c>
      <c r="BL19" s="242" t="str">
        <f t="shared" si="10"/>
        <v/>
      </c>
      <c r="BM19" s="243" t="str">
        <f t="shared" si="11"/>
        <v/>
      </c>
      <c r="BN19" s="242" t="str">
        <f t="shared" si="12"/>
        <v/>
      </c>
      <c r="BO19" s="243" t="str">
        <f t="shared" si="13"/>
        <v/>
      </c>
      <c r="BP19" s="243" t="str">
        <f t="shared" si="14"/>
        <v/>
      </c>
      <c r="BQ19" s="242" t="str">
        <f t="shared" si="0"/>
        <v/>
      </c>
      <c r="BR19" s="242" t="str">
        <f t="shared" si="1"/>
        <v/>
      </c>
    </row>
    <row r="20" spans="1:70" s="3" customFormat="1" ht="15.75" customHeight="1">
      <c r="A20" s="2">
        <v>11</v>
      </c>
      <c r="B20" s="38">
        <f>IF(นักเรียน!C16="","",นักเรียน!C16)</f>
        <v>5179</v>
      </c>
      <c r="C20" s="39" t="str">
        <f>IF(นักเรียน!D16="","",นักเรียน!D16)</f>
        <v>เด็กหญิงวัชรี  เรือนเพชร</v>
      </c>
      <c r="D20" s="233" t="str">
        <f>IF(นักเรียน!E16="","",นักเรียน!E16)</f>
        <v/>
      </c>
      <c r="E20" s="185"/>
      <c r="F20" s="186"/>
      <c r="G20" s="186"/>
      <c r="H20" s="186"/>
      <c r="I20" s="186"/>
      <c r="J20" s="186"/>
      <c r="K20" s="186"/>
      <c r="L20" s="186"/>
      <c r="M20" s="187"/>
      <c r="N20" s="185"/>
      <c r="O20" s="186"/>
      <c r="P20" s="186"/>
      <c r="Q20" s="186"/>
      <c r="R20" s="186"/>
      <c r="S20" s="187"/>
      <c r="T20" s="185"/>
      <c r="U20" s="186"/>
      <c r="V20" s="186"/>
      <c r="W20" s="186"/>
      <c r="X20" s="186"/>
      <c r="Y20" s="186"/>
      <c r="Z20" s="186"/>
      <c r="AA20" s="186"/>
      <c r="AB20" s="186"/>
      <c r="AC20" s="186"/>
      <c r="AD20" s="186"/>
      <c r="AE20" s="186"/>
      <c r="AF20" s="186"/>
      <c r="AG20" s="187"/>
      <c r="AH20" s="185"/>
      <c r="AI20" s="186"/>
      <c r="AJ20" s="186"/>
      <c r="AK20" s="186"/>
      <c r="AL20" s="186"/>
      <c r="AM20" s="186"/>
      <c r="AN20" s="186"/>
      <c r="AO20" s="186"/>
      <c r="AP20" s="186"/>
      <c r="AQ20" s="186"/>
      <c r="AR20" s="186"/>
      <c r="AS20" s="187"/>
      <c r="AT20" s="185"/>
      <c r="AU20" s="186"/>
      <c r="AV20" s="186"/>
      <c r="AW20" s="186"/>
      <c r="AX20" s="186"/>
      <c r="AY20" s="186"/>
      <c r="AZ20" s="186"/>
      <c r="BA20" s="187"/>
      <c r="BB20" s="249" t="str">
        <f t="shared" si="2"/>
        <v/>
      </c>
      <c r="BC20" s="7" t="str">
        <f t="shared" si="3"/>
        <v/>
      </c>
      <c r="BF20" s="242" t="str">
        <f t="shared" si="4"/>
        <v/>
      </c>
      <c r="BG20" s="243" t="str">
        <f t="shared" si="5"/>
        <v/>
      </c>
      <c r="BH20" s="242" t="str">
        <f t="shared" si="6"/>
        <v/>
      </c>
      <c r="BI20" s="243" t="str">
        <f t="shared" si="7"/>
        <v/>
      </c>
      <c r="BJ20" s="242" t="str">
        <f t="shared" si="8"/>
        <v/>
      </c>
      <c r="BK20" s="243" t="str">
        <f t="shared" si="9"/>
        <v/>
      </c>
      <c r="BL20" s="242" t="str">
        <f t="shared" si="10"/>
        <v/>
      </c>
      <c r="BM20" s="243" t="str">
        <f t="shared" si="11"/>
        <v/>
      </c>
      <c r="BN20" s="242" t="str">
        <f t="shared" si="12"/>
        <v/>
      </c>
      <c r="BO20" s="243" t="str">
        <f t="shared" si="13"/>
        <v/>
      </c>
      <c r="BP20" s="243" t="str">
        <f t="shared" si="14"/>
        <v/>
      </c>
      <c r="BQ20" s="242" t="str">
        <f t="shared" si="0"/>
        <v/>
      </c>
      <c r="BR20" s="242" t="str">
        <f t="shared" si="1"/>
        <v/>
      </c>
    </row>
    <row r="21" spans="1:70" s="3" customFormat="1" ht="15.75" customHeight="1">
      <c r="A21" s="2">
        <v>12</v>
      </c>
      <c r="B21" s="38">
        <f>IF(นักเรียน!C17="","",นักเรียน!C17)</f>
        <v>5183</v>
      </c>
      <c r="C21" s="39" t="str">
        <f>IF(นักเรียน!D17="","",นักเรียน!D17)</f>
        <v>เด็กหญิงพัชรา  สนธิรักษ์</v>
      </c>
      <c r="D21" s="233" t="str">
        <f>IF(นักเรียน!E17="","",นักเรียน!E17)</f>
        <v/>
      </c>
      <c r="E21" s="185"/>
      <c r="F21" s="186"/>
      <c r="G21" s="186"/>
      <c r="H21" s="186"/>
      <c r="I21" s="186"/>
      <c r="J21" s="186"/>
      <c r="K21" s="186"/>
      <c r="L21" s="186"/>
      <c r="M21" s="187"/>
      <c r="N21" s="185"/>
      <c r="O21" s="186"/>
      <c r="P21" s="186"/>
      <c r="Q21" s="186"/>
      <c r="R21" s="186"/>
      <c r="S21" s="187"/>
      <c r="T21" s="185"/>
      <c r="U21" s="186"/>
      <c r="V21" s="186"/>
      <c r="W21" s="186"/>
      <c r="X21" s="186"/>
      <c r="Y21" s="186"/>
      <c r="Z21" s="186"/>
      <c r="AA21" s="186"/>
      <c r="AB21" s="186"/>
      <c r="AC21" s="186"/>
      <c r="AD21" s="186"/>
      <c r="AE21" s="186"/>
      <c r="AF21" s="186"/>
      <c r="AG21" s="187"/>
      <c r="AH21" s="185"/>
      <c r="AI21" s="186"/>
      <c r="AJ21" s="186"/>
      <c r="AK21" s="186"/>
      <c r="AL21" s="186"/>
      <c r="AM21" s="186"/>
      <c r="AN21" s="186"/>
      <c r="AO21" s="186"/>
      <c r="AP21" s="186"/>
      <c r="AQ21" s="186"/>
      <c r="AR21" s="186"/>
      <c r="AS21" s="187"/>
      <c r="AT21" s="185"/>
      <c r="AU21" s="186"/>
      <c r="AV21" s="186"/>
      <c r="AW21" s="186"/>
      <c r="AX21" s="186"/>
      <c r="AY21" s="186"/>
      <c r="AZ21" s="186"/>
      <c r="BA21" s="187"/>
      <c r="BB21" s="249" t="str">
        <f t="shared" si="2"/>
        <v/>
      </c>
      <c r="BC21" s="7" t="str">
        <f t="shared" si="3"/>
        <v/>
      </c>
      <c r="BF21" s="242" t="str">
        <f t="shared" si="4"/>
        <v/>
      </c>
      <c r="BG21" s="243" t="str">
        <f t="shared" si="5"/>
        <v/>
      </c>
      <c r="BH21" s="242" t="str">
        <f t="shared" si="6"/>
        <v/>
      </c>
      <c r="BI21" s="243" t="str">
        <f t="shared" si="7"/>
        <v/>
      </c>
      <c r="BJ21" s="242" t="str">
        <f t="shared" si="8"/>
        <v/>
      </c>
      <c r="BK21" s="243" t="str">
        <f t="shared" si="9"/>
        <v/>
      </c>
      <c r="BL21" s="242" t="str">
        <f t="shared" si="10"/>
        <v/>
      </c>
      <c r="BM21" s="243" t="str">
        <f t="shared" si="11"/>
        <v/>
      </c>
      <c r="BN21" s="242" t="str">
        <f t="shared" si="12"/>
        <v/>
      </c>
      <c r="BO21" s="243" t="str">
        <f t="shared" si="13"/>
        <v/>
      </c>
      <c r="BP21" s="243" t="str">
        <f t="shared" si="14"/>
        <v/>
      </c>
      <c r="BQ21" s="242" t="str">
        <f t="shared" si="0"/>
        <v/>
      </c>
      <c r="BR21" s="242" t="str">
        <f t="shared" si="1"/>
        <v/>
      </c>
    </row>
    <row r="22" spans="1:70" s="3" customFormat="1" ht="15.75" customHeight="1">
      <c r="A22" s="2">
        <v>13</v>
      </c>
      <c r="B22" s="38">
        <f>IF(นักเรียน!C18="","",นักเรียน!C18)</f>
        <v>5185</v>
      </c>
      <c r="C22" s="39" t="str">
        <f>IF(นักเรียน!D18="","",นักเรียน!D18)</f>
        <v>เด็กหญิงกรรณิการ์  ต่างครบุรี</v>
      </c>
      <c r="D22" s="233" t="str">
        <f>IF(นักเรียน!E18="","",นักเรียน!E18)</f>
        <v/>
      </c>
      <c r="E22" s="185"/>
      <c r="F22" s="186"/>
      <c r="G22" s="186"/>
      <c r="H22" s="186"/>
      <c r="I22" s="186"/>
      <c r="J22" s="186"/>
      <c r="K22" s="186"/>
      <c r="L22" s="186"/>
      <c r="M22" s="187"/>
      <c r="N22" s="185"/>
      <c r="O22" s="186"/>
      <c r="P22" s="186"/>
      <c r="Q22" s="186"/>
      <c r="R22" s="186"/>
      <c r="S22" s="187"/>
      <c r="T22" s="185"/>
      <c r="U22" s="186"/>
      <c r="V22" s="186"/>
      <c r="W22" s="186"/>
      <c r="X22" s="186"/>
      <c r="Y22" s="186"/>
      <c r="Z22" s="186"/>
      <c r="AA22" s="186"/>
      <c r="AB22" s="186"/>
      <c r="AC22" s="186"/>
      <c r="AD22" s="186"/>
      <c r="AE22" s="186"/>
      <c r="AF22" s="186"/>
      <c r="AG22" s="187"/>
      <c r="AH22" s="185"/>
      <c r="AI22" s="186"/>
      <c r="AJ22" s="186"/>
      <c r="AK22" s="186"/>
      <c r="AL22" s="186"/>
      <c r="AM22" s="186"/>
      <c r="AN22" s="186"/>
      <c r="AO22" s="186"/>
      <c r="AP22" s="186"/>
      <c r="AQ22" s="186"/>
      <c r="AR22" s="186"/>
      <c r="AS22" s="187"/>
      <c r="AT22" s="185"/>
      <c r="AU22" s="186"/>
      <c r="AV22" s="186"/>
      <c r="AW22" s="186"/>
      <c r="AX22" s="186"/>
      <c r="AY22" s="186"/>
      <c r="AZ22" s="186"/>
      <c r="BA22" s="187"/>
      <c r="BB22" s="249" t="str">
        <f t="shared" si="2"/>
        <v/>
      </c>
      <c r="BC22" s="7" t="str">
        <f t="shared" si="3"/>
        <v/>
      </c>
      <c r="BF22" s="242" t="str">
        <f t="shared" si="4"/>
        <v/>
      </c>
      <c r="BG22" s="243" t="str">
        <f t="shared" si="5"/>
        <v/>
      </c>
      <c r="BH22" s="242" t="str">
        <f t="shared" si="6"/>
        <v/>
      </c>
      <c r="BI22" s="243" t="str">
        <f t="shared" si="7"/>
        <v/>
      </c>
      <c r="BJ22" s="242" t="str">
        <f t="shared" si="8"/>
        <v/>
      </c>
      <c r="BK22" s="243" t="str">
        <f t="shared" si="9"/>
        <v/>
      </c>
      <c r="BL22" s="242" t="str">
        <f t="shared" si="10"/>
        <v/>
      </c>
      <c r="BM22" s="243" t="str">
        <f t="shared" si="11"/>
        <v/>
      </c>
      <c r="BN22" s="242" t="str">
        <f t="shared" si="12"/>
        <v/>
      </c>
      <c r="BO22" s="243" t="str">
        <f t="shared" si="13"/>
        <v/>
      </c>
      <c r="BP22" s="243" t="str">
        <f t="shared" si="14"/>
        <v/>
      </c>
      <c r="BQ22" s="242" t="str">
        <f t="shared" si="0"/>
        <v/>
      </c>
      <c r="BR22" s="242" t="str">
        <f t="shared" si="1"/>
        <v/>
      </c>
    </row>
    <row r="23" spans="1:70" s="3" customFormat="1" ht="15.75" customHeight="1">
      <c r="A23" s="2">
        <v>14</v>
      </c>
      <c r="B23" s="38">
        <f>IF(นักเรียน!C19="","",นักเรียน!C19)</f>
        <v>5279</v>
      </c>
      <c r="C23" s="39" t="str">
        <f>IF(นักเรียน!D19="","",นักเรียน!D19)</f>
        <v>เด็กหญิงจิราภรณ์  กลิ่นนางรอง</v>
      </c>
      <c r="D23" s="233" t="str">
        <f>IF(นักเรียน!E19="","",นักเรียน!E19)</f>
        <v/>
      </c>
      <c r="E23" s="185"/>
      <c r="F23" s="186"/>
      <c r="G23" s="186"/>
      <c r="H23" s="186"/>
      <c r="I23" s="186"/>
      <c r="J23" s="186"/>
      <c r="K23" s="186"/>
      <c r="L23" s="186"/>
      <c r="M23" s="187"/>
      <c r="N23" s="185"/>
      <c r="O23" s="186"/>
      <c r="P23" s="186"/>
      <c r="Q23" s="186"/>
      <c r="R23" s="186"/>
      <c r="S23" s="187"/>
      <c r="T23" s="185"/>
      <c r="U23" s="186"/>
      <c r="V23" s="186"/>
      <c r="W23" s="186"/>
      <c r="X23" s="186"/>
      <c r="Y23" s="186"/>
      <c r="Z23" s="186"/>
      <c r="AA23" s="186"/>
      <c r="AB23" s="186"/>
      <c r="AC23" s="186"/>
      <c r="AD23" s="186"/>
      <c r="AE23" s="186"/>
      <c r="AF23" s="186"/>
      <c r="AG23" s="187"/>
      <c r="AH23" s="185"/>
      <c r="AI23" s="186"/>
      <c r="AJ23" s="186"/>
      <c r="AK23" s="186"/>
      <c r="AL23" s="186"/>
      <c r="AM23" s="186"/>
      <c r="AN23" s="186"/>
      <c r="AO23" s="186"/>
      <c r="AP23" s="186"/>
      <c r="AQ23" s="186"/>
      <c r="AR23" s="186"/>
      <c r="AS23" s="187"/>
      <c r="AT23" s="185"/>
      <c r="AU23" s="186"/>
      <c r="AV23" s="186"/>
      <c r="AW23" s="186"/>
      <c r="AX23" s="186"/>
      <c r="AY23" s="186"/>
      <c r="AZ23" s="186"/>
      <c r="BA23" s="187"/>
      <c r="BB23" s="249" t="str">
        <f t="shared" si="2"/>
        <v/>
      </c>
      <c r="BC23" s="7" t="str">
        <f t="shared" si="3"/>
        <v/>
      </c>
      <c r="BF23" s="242" t="str">
        <f t="shared" si="4"/>
        <v/>
      </c>
      <c r="BG23" s="243" t="str">
        <f t="shared" si="5"/>
        <v/>
      </c>
      <c r="BH23" s="242" t="str">
        <f t="shared" si="6"/>
        <v/>
      </c>
      <c r="BI23" s="243" t="str">
        <f t="shared" si="7"/>
        <v/>
      </c>
      <c r="BJ23" s="242" t="str">
        <f t="shared" si="8"/>
        <v/>
      </c>
      <c r="BK23" s="243" t="str">
        <f t="shared" si="9"/>
        <v/>
      </c>
      <c r="BL23" s="242" t="str">
        <f t="shared" si="10"/>
        <v/>
      </c>
      <c r="BM23" s="243" t="str">
        <f t="shared" si="11"/>
        <v/>
      </c>
      <c r="BN23" s="242" t="str">
        <f t="shared" si="12"/>
        <v/>
      </c>
      <c r="BO23" s="243" t="str">
        <f t="shared" si="13"/>
        <v/>
      </c>
      <c r="BP23" s="243" t="str">
        <f t="shared" si="14"/>
        <v/>
      </c>
      <c r="BQ23" s="242" t="str">
        <f t="shared" si="0"/>
        <v/>
      </c>
      <c r="BR23" s="242" t="str">
        <f t="shared" si="1"/>
        <v/>
      </c>
    </row>
    <row r="24" spans="1:70" s="3" customFormat="1" ht="15.75" customHeight="1">
      <c r="A24" s="2">
        <v>15</v>
      </c>
      <c r="B24" s="38">
        <f>IF(นักเรียน!C20="","",นักเรียน!C20)</f>
        <v>5427</v>
      </c>
      <c r="C24" s="39" t="str">
        <f>IF(นักเรียน!D20="","",นักเรียน!D20)</f>
        <v>เด็กหญิงเบญจรัตน์  รอดนางรอง</v>
      </c>
      <c r="D24" s="233" t="str">
        <f>IF(นักเรียน!E20="","",นักเรียน!E20)</f>
        <v/>
      </c>
      <c r="E24" s="185"/>
      <c r="F24" s="186"/>
      <c r="G24" s="186"/>
      <c r="H24" s="186"/>
      <c r="I24" s="186"/>
      <c r="J24" s="186"/>
      <c r="K24" s="186"/>
      <c r="L24" s="186"/>
      <c r="M24" s="187"/>
      <c r="N24" s="185"/>
      <c r="O24" s="186"/>
      <c r="P24" s="186"/>
      <c r="Q24" s="186"/>
      <c r="R24" s="186"/>
      <c r="S24" s="187"/>
      <c r="T24" s="185"/>
      <c r="U24" s="186"/>
      <c r="V24" s="186"/>
      <c r="W24" s="186"/>
      <c r="X24" s="186"/>
      <c r="Y24" s="186"/>
      <c r="Z24" s="186"/>
      <c r="AA24" s="186"/>
      <c r="AB24" s="186"/>
      <c r="AC24" s="186"/>
      <c r="AD24" s="186"/>
      <c r="AE24" s="186"/>
      <c r="AF24" s="186"/>
      <c r="AG24" s="187"/>
      <c r="AH24" s="185"/>
      <c r="AI24" s="186"/>
      <c r="AJ24" s="186"/>
      <c r="AK24" s="186"/>
      <c r="AL24" s="186"/>
      <c r="AM24" s="186"/>
      <c r="AN24" s="186"/>
      <c r="AO24" s="186"/>
      <c r="AP24" s="186"/>
      <c r="AQ24" s="186"/>
      <c r="AR24" s="186"/>
      <c r="AS24" s="187"/>
      <c r="AT24" s="185"/>
      <c r="AU24" s="186"/>
      <c r="AV24" s="186"/>
      <c r="AW24" s="186"/>
      <c r="AX24" s="186"/>
      <c r="AY24" s="186"/>
      <c r="AZ24" s="186"/>
      <c r="BA24" s="187"/>
      <c r="BB24" s="249" t="str">
        <f t="shared" si="2"/>
        <v/>
      </c>
      <c r="BC24" s="7" t="str">
        <f t="shared" si="3"/>
        <v/>
      </c>
      <c r="BF24" s="242" t="str">
        <f t="shared" si="4"/>
        <v/>
      </c>
      <c r="BG24" s="243" t="str">
        <f t="shared" si="5"/>
        <v/>
      </c>
      <c r="BH24" s="242" t="str">
        <f t="shared" si="6"/>
        <v/>
      </c>
      <c r="BI24" s="243" t="str">
        <f t="shared" si="7"/>
        <v/>
      </c>
      <c r="BJ24" s="242" t="str">
        <f t="shared" si="8"/>
        <v/>
      </c>
      <c r="BK24" s="243" t="str">
        <f t="shared" si="9"/>
        <v/>
      </c>
      <c r="BL24" s="242" t="str">
        <f t="shared" si="10"/>
        <v/>
      </c>
      <c r="BM24" s="243" t="str">
        <f t="shared" si="11"/>
        <v/>
      </c>
      <c r="BN24" s="242" t="str">
        <f t="shared" si="12"/>
        <v/>
      </c>
      <c r="BO24" s="243" t="str">
        <f t="shared" si="13"/>
        <v/>
      </c>
      <c r="BP24" s="243" t="str">
        <f t="shared" si="14"/>
        <v/>
      </c>
      <c r="BQ24" s="242" t="str">
        <f t="shared" si="0"/>
        <v/>
      </c>
      <c r="BR24" s="242" t="str">
        <f t="shared" si="1"/>
        <v/>
      </c>
    </row>
    <row r="25" spans="1:70" s="3" customFormat="1" ht="15.75" customHeight="1">
      <c r="A25" s="2">
        <v>16</v>
      </c>
      <c r="B25" s="38">
        <f>IF(นักเรียน!C21="","",นักเรียน!C21)</f>
        <v>5592</v>
      </c>
      <c r="C25" s="39" t="str">
        <f>IF(นักเรียน!D21="","",นักเรียน!D21)</f>
        <v>เด็กหญิงดวงนภา  เรียบกระโทก</v>
      </c>
      <c r="D25" s="233" t="str">
        <f>IF(นักเรียน!E21="","",นักเรียน!E21)</f>
        <v/>
      </c>
      <c r="E25" s="185"/>
      <c r="F25" s="186"/>
      <c r="G25" s="186"/>
      <c r="H25" s="186"/>
      <c r="I25" s="186"/>
      <c r="J25" s="186"/>
      <c r="K25" s="186"/>
      <c r="L25" s="186"/>
      <c r="M25" s="187"/>
      <c r="N25" s="185"/>
      <c r="O25" s="186"/>
      <c r="P25" s="186"/>
      <c r="Q25" s="186"/>
      <c r="R25" s="186"/>
      <c r="S25" s="187"/>
      <c r="T25" s="185"/>
      <c r="U25" s="186"/>
      <c r="V25" s="186"/>
      <c r="W25" s="186"/>
      <c r="X25" s="186"/>
      <c r="Y25" s="186"/>
      <c r="Z25" s="186"/>
      <c r="AA25" s="186"/>
      <c r="AB25" s="186"/>
      <c r="AC25" s="186"/>
      <c r="AD25" s="186"/>
      <c r="AE25" s="186"/>
      <c r="AF25" s="186"/>
      <c r="AG25" s="187"/>
      <c r="AH25" s="185"/>
      <c r="AI25" s="186"/>
      <c r="AJ25" s="186"/>
      <c r="AK25" s="186"/>
      <c r="AL25" s="186"/>
      <c r="AM25" s="186"/>
      <c r="AN25" s="186"/>
      <c r="AO25" s="186"/>
      <c r="AP25" s="186"/>
      <c r="AQ25" s="186"/>
      <c r="AR25" s="186"/>
      <c r="AS25" s="187"/>
      <c r="AT25" s="185"/>
      <c r="AU25" s="186"/>
      <c r="AV25" s="186"/>
      <c r="AW25" s="186"/>
      <c r="AX25" s="186"/>
      <c r="AY25" s="186"/>
      <c r="AZ25" s="186"/>
      <c r="BA25" s="187"/>
      <c r="BB25" s="249" t="str">
        <f t="shared" si="2"/>
        <v/>
      </c>
      <c r="BC25" s="7" t="str">
        <f t="shared" si="3"/>
        <v/>
      </c>
      <c r="BF25" s="242" t="str">
        <f t="shared" si="4"/>
        <v/>
      </c>
      <c r="BG25" s="243" t="str">
        <f t="shared" si="5"/>
        <v/>
      </c>
      <c r="BH25" s="242" t="str">
        <f t="shared" si="6"/>
        <v/>
      </c>
      <c r="BI25" s="243" t="str">
        <f t="shared" si="7"/>
        <v/>
      </c>
      <c r="BJ25" s="242" t="str">
        <f t="shared" si="8"/>
        <v/>
      </c>
      <c r="BK25" s="243" t="str">
        <f t="shared" si="9"/>
        <v/>
      </c>
      <c r="BL25" s="242" t="str">
        <f t="shared" si="10"/>
        <v/>
      </c>
      <c r="BM25" s="243" t="str">
        <f t="shared" si="11"/>
        <v/>
      </c>
      <c r="BN25" s="242" t="str">
        <f t="shared" si="12"/>
        <v/>
      </c>
      <c r="BO25" s="243" t="str">
        <f t="shared" si="13"/>
        <v/>
      </c>
      <c r="BP25" s="243" t="str">
        <f t="shared" si="14"/>
        <v/>
      </c>
      <c r="BQ25" s="242" t="str">
        <f t="shared" si="0"/>
        <v/>
      </c>
      <c r="BR25" s="242" t="str">
        <f t="shared" si="1"/>
        <v/>
      </c>
    </row>
    <row r="26" spans="1:70" s="3" customFormat="1" ht="15.75" customHeight="1">
      <c r="A26" s="2">
        <v>17</v>
      </c>
      <c r="B26" s="38">
        <f>IF(นักเรียน!C22="","",นักเรียน!C22)</f>
        <v>5594</v>
      </c>
      <c r="C26" s="39" t="str">
        <f>IF(นักเรียน!D22="","",นักเรียน!D22)</f>
        <v>เด็กหญิงสุณิสา  กันผักแว่น</v>
      </c>
      <c r="D26" s="233" t="str">
        <f>IF(นักเรียน!E22="","",นักเรียน!E22)</f>
        <v/>
      </c>
      <c r="E26" s="185"/>
      <c r="F26" s="186"/>
      <c r="G26" s="186"/>
      <c r="H26" s="186"/>
      <c r="I26" s="186"/>
      <c r="J26" s="186"/>
      <c r="K26" s="186"/>
      <c r="L26" s="186"/>
      <c r="M26" s="187"/>
      <c r="N26" s="185"/>
      <c r="O26" s="186"/>
      <c r="P26" s="186"/>
      <c r="Q26" s="186"/>
      <c r="R26" s="186"/>
      <c r="S26" s="187"/>
      <c r="T26" s="185"/>
      <c r="U26" s="186"/>
      <c r="V26" s="186"/>
      <c r="W26" s="186"/>
      <c r="X26" s="186"/>
      <c r="Y26" s="186"/>
      <c r="Z26" s="186"/>
      <c r="AA26" s="186"/>
      <c r="AB26" s="186"/>
      <c r="AC26" s="186"/>
      <c r="AD26" s="186"/>
      <c r="AE26" s="186"/>
      <c r="AF26" s="186"/>
      <c r="AG26" s="187"/>
      <c r="AH26" s="185"/>
      <c r="AI26" s="186"/>
      <c r="AJ26" s="186"/>
      <c r="AK26" s="186"/>
      <c r="AL26" s="186"/>
      <c r="AM26" s="186"/>
      <c r="AN26" s="186"/>
      <c r="AO26" s="186"/>
      <c r="AP26" s="186"/>
      <c r="AQ26" s="186"/>
      <c r="AR26" s="186"/>
      <c r="AS26" s="187"/>
      <c r="AT26" s="185"/>
      <c r="AU26" s="186"/>
      <c r="AV26" s="186"/>
      <c r="AW26" s="186"/>
      <c r="AX26" s="186"/>
      <c r="AY26" s="186"/>
      <c r="AZ26" s="186"/>
      <c r="BA26" s="187"/>
      <c r="BB26" s="249" t="str">
        <f t="shared" si="2"/>
        <v/>
      </c>
      <c r="BC26" s="7" t="str">
        <f t="shared" si="3"/>
        <v/>
      </c>
      <c r="BF26" s="242" t="str">
        <f t="shared" si="4"/>
        <v/>
      </c>
      <c r="BG26" s="243" t="str">
        <f t="shared" si="5"/>
        <v/>
      </c>
      <c r="BH26" s="242" t="str">
        <f t="shared" si="6"/>
        <v/>
      </c>
      <c r="BI26" s="243" t="str">
        <f t="shared" si="7"/>
        <v/>
      </c>
      <c r="BJ26" s="242" t="str">
        <f t="shared" si="8"/>
        <v/>
      </c>
      <c r="BK26" s="243" t="str">
        <f t="shared" si="9"/>
        <v/>
      </c>
      <c r="BL26" s="242" t="str">
        <f t="shared" si="10"/>
        <v/>
      </c>
      <c r="BM26" s="243" t="str">
        <f t="shared" si="11"/>
        <v/>
      </c>
      <c r="BN26" s="242" t="str">
        <f t="shared" si="12"/>
        <v/>
      </c>
      <c r="BO26" s="243" t="str">
        <f t="shared" si="13"/>
        <v/>
      </c>
      <c r="BP26" s="243" t="str">
        <f t="shared" si="14"/>
        <v/>
      </c>
      <c r="BQ26" s="242" t="str">
        <f t="shared" si="0"/>
        <v/>
      </c>
      <c r="BR26" s="242" t="str">
        <f t="shared" si="1"/>
        <v/>
      </c>
    </row>
    <row r="27" spans="1:70" s="3" customFormat="1" ht="15.75" customHeight="1">
      <c r="A27" s="2">
        <v>18</v>
      </c>
      <c r="B27" s="38" t="str">
        <f>IF(นักเรียน!C23="","",นักเรียน!C23)</f>
        <v/>
      </c>
      <c r="C27" s="39" t="str">
        <f>IF(นักเรียน!D23="","",นักเรียน!D23)</f>
        <v>เด็กหญิงสุดารัตน์ ต่างครบุรี</v>
      </c>
      <c r="D27" s="233" t="str">
        <f>IF(นักเรียน!E23="","",นักเรียน!E23)</f>
        <v/>
      </c>
      <c r="E27" s="185"/>
      <c r="F27" s="186"/>
      <c r="G27" s="186"/>
      <c r="H27" s="186"/>
      <c r="I27" s="186"/>
      <c r="J27" s="186"/>
      <c r="K27" s="186"/>
      <c r="L27" s="186"/>
      <c r="M27" s="187"/>
      <c r="N27" s="185"/>
      <c r="O27" s="186"/>
      <c r="P27" s="186"/>
      <c r="Q27" s="186"/>
      <c r="R27" s="186"/>
      <c r="S27" s="187"/>
      <c r="T27" s="185"/>
      <c r="U27" s="186"/>
      <c r="V27" s="186"/>
      <c r="W27" s="186"/>
      <c r="X27" s="186"/>
      <c r="Y27" s="186"/>
      <c r="Z27" s="186"/>
      <c r="AA27" s="186"/>
      <c r="AB27" s="186"/>
      <c r="AC27" s="186"/>
      <c r="AD27" s="186"/>
      <c r="AE27" s="186"/>
      <c r="AF27" s="186"/>
      <c r="AG27" s="187"/>
      <c r="AH27" s="185"/>
      <c r="AI27" s="186"/>
      <c r="AJ27" s="186"/>
      <c r="AK27" s="186"/>
      <c r="AL27" s="186"/>
      <c r="AM27" s="186"/>
      <c r="AN27" s="186"/>
      <c r="AO27" s="186"/>
      <c r="AP27" s="186"/>
      <c r="AQ27" s="186"/>
      <c r="AR27" s="186"/>
      <c r="AS27" s="187"/>
      <c r="AT27" s="185"/>
      <c r="AU27" s="186"/>
      <c r="AV27" s="186"/>
      <c r="AW27" s="186"/>
      <c r="AX27" s="186"/>
      <c r="AY27" s="186"/>
      <c r="AZ27" s="186"/>
      <c r="BA27" s="187"/>
      <c r="BB27" s="249" t="str">
        <f t="shared" si="2"/>
        <v/>
      </c>
      <c r="BC27" s="7" t="str">
        <f t="shared" si="3"/>
        <v/>
      </c>
      <c r="BF27" s="242" t="str">
        <f t="shared" si="4"/>
        <v/>
      </c>
      <c r="BG27" s="243" t="str">
        <f t="shared" si="5"/>
        <v/>
      </c>
      <c r="BH27" s="242" t="str">
        <f t="shared" si="6"/>
        <v/>
      </c>
      <c r="BI27" s="243" t="str">
        <f t="shared" si="7"/>
        <v/>
      </c>
      <c r="BJ27" s="242" t="str">
        <f t="shared" si="8"/>
        <v/>
      </c>
      <c r="BK27" s="243" t="str">
        <f t="shared" si="9"/>
        <v/>
      </c>
      <c r="BL27" s="242" t="str">
        <f t="shared" si="10"/>
        <v/>
      </c>
      <c r="BM27" s="243" t="str">
        <f t="shared" si="11"/>
        <v/>
      </c>
      <c r="BN27" s="242" t="str">
        <f t="shared" si="12"/>
        <v/>
      </c>
      <c r="BO27" s="243" t="str">
        <f t="shared" si="13"/>
        <v/>
      </c>
      <c r="BP27" s="243" t="str">
        <f t="shared" si="14"/>
        <v/>
      </c>
      <c r="BQ27" s="242" t="str">
        <f t="shared" si="0"/>
        <v/>
      </c>
      <c r="BR27" s="242" t="str">
        <f t="shared" si="1"/>
        <v/>
      </c>
    </row>
    <row r="28" spans="1:70" s="3" customFormat="1" ht="15.75" customHeight="1">
      <c r="A28" s="2">
        <v>19</v>
      </c>
      <c r="B28" s="38" t="str">
        <f>IF(นักเรียน!C24="","",นักเรียน!C24)</f>
        <v/>
      </c>
      <c r="C28" s="39" t="str">
        <f>IF(นักเรียน!D24="","",นักเรียน!D24)</f>
        <v/>
      </c>
      <c r="D28" s="233" t="str">
        <f>IF(นักเรียน!E24="","",นักเรียน!E24)</f>
        <v/>
      </c>
      <c r="E28" s="185"/>
      <c r="F28" s="186"/>
      <c r="G28" s="186"/>
      <c r="H28" s="186"/>
      <c r="I28" s="186"/>
      <c r="J28" s="186"/>
      <c r="K28" s="186"/>
      <c r="L28" s="186"/>
      <c r="M28" s="187"/>
      <c r="N28" s="185"/>
      <c r="O28" s="186"/>
      <c r="P28" s="186"/>
      <c r="Q28" s="186"/>
      <c r="R28" s="186"/>
      <c r="S28" s="187"/>
      <c r="T28" s="185"/>
      <c r="U28" s="186"/>
      <c r="V28" s="186"/>
      <c r="W28" s="186"/>
      <c r="X28" s="186"/>
      <c r="Y28" s="186"/>
      <c r="Z28" s="186"/>
      <c r="AA28" s="186"/>
      <c r="AB28" s="186"/>
      <c r="AC28" s="186"/>
      <c r="AD28" s="186"/>
      <c r="AE28" s="186"/>
      <c r="AF28" s="186"/>
      <c r="AG28" s="187"/>
      <c r="AH28" s="185"/>
      <c r="AI28" s="186"/>
      <c r="AJ28" s="186"/>
      <c r="AK28" s="186"/>
      <c r="AL28" s="186"/>
      <c r="AM28" s="186"/>
      <c r="AN28" s="186"/>
      <c r="AO28" s="186"/>
      <c r="AP28" s="186"/>
      <c r="AQ28" s="186"/>
      <c r="AR28" s="186"/>
      <c r="AS28" s="187"/>
      <c r="AT28" s="185"/>
      <c r="AU28" s="186"/>
      <c r="AV28" s="186"/>
      <c r="AW28" s="186"/>
      <c r="AX28" s="186"/>
      <c r="AY28" s="186"/>
      <c r="AZ28" s="186"/>
      <c r="BA28" s="187"/>
      <c r="BB28" s="249" t="str">
        <f t="shared" si="2"/>
        <v/>
      </c>
      <c r="BC28" s="7" t="str">
        <f t="shared" si="3"/>
        <v/>
      </c>
      <c r="BF28" s="242" t="str">
        <f t="shared" si="4"/>
        <v/>
      </c>
      <c r="BG28" s="243" t="str">
        <f t="shared" si="5"/>
        <v/>
      </c>
      <c r="BH28" s="242" t="str">
        <f t="shared" si="6"/>
        <v/>
      </c>
      <c r="BI28" s="243" t="str">
        <f t="shared" si="7"/>
        <v/>
      </c>
      <c r="BJ28" s="242" t="str">
        <f t="shared" si="8"/>
        <v/>
      </c>
      <c r="BK28" s="243" t="str">
        <f t="shared" si="9"/>
        <v/>
      </c>
      <c r="BL28" s="242" t="str">
        <f t="shared" si="10"/>
        <v/>
      </c>
      <c r="BM28" s="243" t="str">
        <f t="shared" si="11"/>
        <v/>
      </c>
      <c r="BN28" s="242" t="str">
        <f t="shared" si="12"/>
        <v/>
      </c>
      <c r="BO28" s="243" t="str">
        <f t="shared" si="13"/>
        <v/>
      </c>
      <c r="BP28" s="243" t="str">
        <f t="shared" si="14"/>
        <v/>
      </c>
      <c r="BQ28" s="242" t="str">
        <f t="shared" si="0"/>
        <v/>
      </c>
      <c r="BR28" s="242" t="str">
        <f t="shared" si="1"/>
        <v/>
      </c>
    </row>
    <row r="29" spans="1:70" s="3" customFormat="1" ht="15.75" customHeight="1">
      <c r="A29" s="2">
        <v>20</v>
      </c>
      <c r="B29" s="38" t="str">
        <f>IF(นักเรียน!C25="","",นักเรียน!C25)</f>
        <v/>
      </c>
      <c r="C29" s="39" t="str">
        <f>IF(นักเรียน!D25="","",นักเรียน!D25)</f>
        <v/>
      </c>
      <c r="D29" s="233" t="str">
        <f>IF(นักเรียน!E25="","",นักเรียน!E25)</f>
        <v/>
      </c>
      <c r="E29" s="185"/>
      <c r="F29" s="186"/>
      <c r="G29" s="186"/>
      <c r="H29" s="186"/>
      <c r="I29" s="186"/>
      <c r="J29" s="186"/>
      <c r="K29" s="186"/>
      <c r="L29" s="186"/>
      <c r="M29" s="187"/>
      <c r="N29" s="185"/>
      <c r="O29" s="186"/>
      <c r="P29" s="186"/>
      <c r="Q29" s="186"/>
      <c r="R29" s="186"/>
      <c r="S29" s="187"/>
      <c r="T29" s="185"/>
      <c r="U29" s="186"/>
      <c r="V29" s="186"/>
      <c r="W29" s="186"/>
      <c r="X29" s="186"/>
      <c r="Y29" s="186"/>
      <c r="Z29" s="186"/>
      <c r="AA29" s="186"/>
      <c r="AB29" s="186"/>
      <c r="AC29" s="186"/>
      <c r="AD29" s="186"/>
      <c r="AE29" s="186"/>
      <c r="AF29" s="186"/>
      <c r="AG29" s="187"/>
      <c r="AH29" s="185"/>
      <c r="AI29" s="186"/>
      <c r="AJ29" s="186"/>
      <c r="AK29" s="186"/>
      <c r="AL29" s="186"/>
      <c r="AM29" s="186"/>
      <c r="AN29" s="186"/>
      <c r="AO29" s="186"/>
      <c r="AP29" s="186"/>
      <c r="AQ29" s="186"/>
      <c r="AR29" s="186"/>
      <c r="AS29" s="187"/>
      <c r="AT29" s="185"/>
      <c r="AU29" s="186"/>
      <c r="AV29" s="186"/>
      <c r="AW29" s="186"/>
      <c r="AX29" s="186"/>
      <c r="AY29" s="186"/>
      <c r="AZ29" s="186"/>
      <c r="BA29" s="187"/>
      <c r="BB29" s="249" t="str">
        <f t="shared" si="2"/>
        <v/>
      </c>
      <c r="BC29" s="7" t="str">
        <f t="shared" si="3"/>
        <v/>
      </c>
      <c r="BF29" s="242" t="str">
        <f t="shared" si="4"/>
        <v/>
      </c>
      <c r="BG29" s="243" t="str">
        <f t="shared" si="5"/>
        <v/>
      </c>
      <c r="BH29" s="242" t="str">
        <f t="shared" si="6"/>
        <v/>
      </c>
      <c r="BI29" s="243" t="str">
        <f t="shared" si="7"/>
        <v/>
      </c>
      <c r="BJ29" s="242" t="str">
        <f t="shared" si="8"/>
        <v/>
      </c>
      <c r="BK29" s="243" t="str">
        <f t="shared" si="9"/>
        <v/>
      </c>
      <c r="BL29" s="242" t="str">
        <f t="shared" si="10"/>
        <v/>
      </c>
      <c r="BM29" s="243" t="str">
        <f t="shared" si="11"/>
        <v/>
      </c>
      <c r="BN29" s="242" t="str">
        <f t="shared" si="12"/>
        <v/>
      </c>
      <c r="BO29" s="243" t="str">
        <f t="shared" si="13"/>
        <v/>
      </c>
      <c r="BP29" s="243" t="str">
        <f t="shared" si="14"/>
        <v/>
      </c>
      <c r="BQ29" s="242" t="str">
        <f t="shared" si="0"/>
        <v/>
      </c>
      <c r="BR29" s="242" t="str">
        <f t="shared" si="1"/>
        <v/>
      </c>
    </row>
    <row r="30" spans="1:70" s="3" customFormat="1" ht="15.75" customHeight="1">
      <c r="A30" s="2">
        <v>21</v>
      </c>
      <c r="B30" s="38" t="str">
        <f>IF(นักเรียน!C26="","",นักเรียน!C26)</f>
        <v/>
      </c>
      <c r="C30" s="39" t="str">
        <f>IF(นักเรียน!D26="","",นักเรียน!D26)</f>
        <v/>
      </c>
      <c r="D30" s="233" t="str">
        <f>IF(นักเรียน!E26="","",นักเรียน!E26)</f>
        <v/>
      </c>
      <c r="E30" s="185"/>
      <c r="F30" s="186"/>
      <c r="G30" s="186"/>
      <c r="H30" s="186"/>
      <c r="I30" s="186"/>
      <c r="J30" s="186"/>
      <c r="K30" s="186"/>
      <c r="L30" s="186"/>
      <c r="M30" s="187"/>
      <c r="N30" s="185"/>
      <c r="O30" s="186"/>
      <c r="P30" s="186"/>
      <c r="Q30" s="186"/>
      <c r="R30" s="186"/>
      <c r="S30" s="187"/>
      <c r="T30" s="185"/>
      <c r="U30" s="186"/>
      <c r="V30" s="186"/>
      <c r="W30" s="186"/>
      <c r="X30" s="186"/>
      <c r="Y30" s="186"/>
      <c r="Z30" s="186"/>
      <c r="AA30" s="186"/>
      <c r="AB30" s="186"/>
      <c r="AC30" s="186"/>
      <c r="AD30" s="186"/>
      <c r="AE30" s="186"/>
      <c r="AF30" s="186"/>
      <c r="AG30" s="187"/>
      <c r="AH30" s="185"/>
      <c r="AI30" s="186"/>
      <c r="AJ30" s="186"/>
      <c r="AK30" s="186"/>
      <c r="AL30" s="186"/>
      <c r="AM30" s="186"/>
      <c r="AN30" s="186"/>
      <c r="AO30" s="186"/>
      <c r="AP30" s="186"/>
      <c r="AQ30" s="186"/>
      <c r="AR30" s="186"/>
      <c r="AS30" s="187"/>
      <c r="AT30" s="185"/>
      <c r="AU30" s="186"/>
      <c r="AV30" s="186"/>
      <c r="AW30" s="186"/>
      <c r="AX30" s="186"/>
      <c r="AY30" s="186"/>
      <c r="AZ30" s="186"/>
      <c r="BA30" s="187"/>
      <c r="BB30" s="249" t="str">
        <f t="shared" si="2"/>
        <v/>
      </c>
      <c r="BC30" s="7" t="str">
        <f t="shared" si="3"/>
        <v/>
      </c>
      <c r="BF30" s="242" t="str">
        <f t="shared" si="4"/>
        <v/>
      </c>
      <c r="BG30" s="243" t="str">
        <f t="shared" si="5"/>
        <v/>
      </c>
      <c r="BH30" s="242" t="str">
        <f t="shared" si="6"/>
        <v/>
      </c>
      <c r="BI30" s="243" t="str">
        <f t="shared" si="7"/>
        <v/>
      </c>
      <c r="BJ30" s="242" t="str">
        <f t="shared" si="8"/>
        <v/>
      </c>
      <c r="BK30" s="243" t="str">
        <f t="shared" si="9"/>
        <v/>
      </c>
      <c r="BL30" s="242" t="str">
        <f t="shared" si="10"/>
        <v/>
      </c>
      <c r="BM30" s="243" t="str">
        <f t="shared" si="11"/>
        <v/>
      </c>
      <c r="BN30" s="242" t="str">
        <f t="shared" si="12"/>
        <v/>
      </c>
      <c r="BO30" s="243" t="str">
        <f t="shared" si="13"/>
        <v/>
      </c>
      <c r="BP30" s="243" t="str">
        <f t="shared" si="14"/>
        <v/>
      </c>
      <c r="BQ30" s="242" t="str">
        <f t="shared" si="0"/>
        <v/>
      </c>
      <c r="BR30" s="242" t="str">
        <f t="shared" si="1"/>
        <v/>
      </c>
    </row>
    <row r="31" spans="1:70" s="3" customFormat="1" ht="15.75" customHeight="1">
      <c r="A31" s="2">
        <v>22</v>
      </c>
      <c r="B31" s="38" t="str">
        <f>IF(นักเรียน!C27="","",นักเรียน!C27)</f>
        <v/>
      </c>
      <c r="C31" s="39" t="str">
        <f>IF(นักเรียน!D27="","",นักเรียน!D27)</f>
        <v/>
      </c>
      <c r="D31" s="233" t="str">
        <f>IF(นักเรียน!E27="","",นักเรียน!E27)</f>
        <v/>
      </c>
      <c r="E31" s="185"/>
      <c r="F31" s="186"/>
      <c r="G31" s="186"/>
      <c r="H31" s="186"/>
      <c r="I31" s="186"/>
      <c r="J31" s="186"/>
      <c r="K31" s="186"/>
      <c r="L31" s="186"/>
      <c r="M31" s="187"/>
      <c r="N31" s="185"/>
      <c r="O31" s="186"/>
      <c r="P31" s="186"/>
      <c r="Q31" s="186"/>
      <c r="R31" s="186"/>
      <c r="S31" s="187"/>
      <c r="T31" s="185"/>
      <c r="U31" s="186"/>
      <c r="V31" s="186"/>
      <c r="W31" s="186"/>
      <c r="X31" s="186"/>
      <c r="Y31" s="186"/>
      <c r="Z31" s="186"/>
      <c r="AA31" s="186"/>
      <c r="AB31" s="186"/>
      <c r="AC31" s="186"/>
      <c r="AD31" s="186"/>
      <c r="AE31" s="186"/>
      <c r="AF31" s="186"/>
      <c r="AG31" s="187"/>
      <c r="AH31" s="185"/>
      <c r="AI31" s="186"/>
      <c r="AJ31" s="186"/>
      <c r="AK31" s="186"/>
      <c r="AL31" s="186"/>
      <c r="AM31" s="186"/>
      <c r="AN31" s="186"/>
      <c r="AO31" s="186"/>
      <c r="AP31" s="186"/>
      <c r="AQ31" s="186"/>
      <c r="AR31" s="186"/>
      <c r="AS31" s="187"/>
      <c r="AT31" s="185"/>
      <c r="AU31" s="186"/>
      <c r="AV31" s="186"/>
      <c r="AW31" s="186"/>
      <c r="AX31" s="186"/>
      <c r="AY31" s="186"/>
      <c r="AZ31" s="186"/>
      <c r="BA31" s="187"/>
      <c r="BB31" s="249" t="str">
        <f t="shared" si="2"/>
        <v/>
      </c>
      <c r="BC31" s="7" t="str">
        <f t="shared" si="3"/>
        <v/>
      </c>
      <c r="BF31" s="242" t="str">
        <f t="shared" si="4"/>
        <v/>
      </c>
      <c r="BG31" s="243" t="str">
        <f t="shared" si="5"/>
        <v/>
      </c>
      <c r="BH31" s="242" t="str">
        <f t="shared" si="6"/>
        <v/>
      </c>
      <c r="BI31" s="243" t="str">
        <f t="shared" si="7"/>
        <v/>
      </c>
      <c r="BJ31" s="242" t="str">
        <f t="shared" si="8"/>
        <v/>
      </c>
      <c r="BK31" s="243" t="str">
        <f t="shared" si="9"/>
        <v/>
      </c>
      <c r="BL31" s="242" t="str">
        <f t="shared" si="10"/>
        <v/>
      </c>
      <c r="BM31" s="243" t="str">
        <f t="shared" si="11"/>
        <v/>
      </c>
      <c r="BN31" s="242" t="str">
        <f t="shared" si="12"/>
        <v/>
      </c>
      <c r="BO31" s="243" t="str">
        <f t="shared" si="13"/>
        <v/>
      </c>
      <c r="BP31" s="243" t="str">
        <f t="shared" si="14"/>
        <v/>
      </c>
      <c r="BQ31" s="242" t="str">
        <f t="shared" si="0"/>
        <v/>
      </c>
      <c r="BR31" s="242" t="str">
        <f t="shared" si="1"/>
        <v/>
      </c>
    </row>
    <row r="32" spans="1:70" s="3" customFormat="1" ht="15.75" customHeight="1">
      <c r="A32" s="2">
        <v>23</v>
      </c>
      <c r="B32" s="38" t="str">
        <f>IF(นักเรียน!C28="","",นักเรียน!C28)</f>
        <v/>
      </c>
      <c r="C32" s="39" t="str">
        <f>IF(นักเรียน!D28="","",นักเรียน!D28)</f>
        <v/>
      </c>
      <c r="D32" s="233" t="str">
        <f>IF(นักเรียน!E28="","",นักเรียน!E28)</f>
        <v/>
      </c>
      <c r="E32" s="185"/>
      <c r="F32" s="186"/>
      <c r="G32" s="186"/>
      <c r="H32" s="186"/>
      <c r="I32" s="186"/>
      <c r="J32" s="186"/>
      <c r="K32" s="186"/>
      <c r="L32" s="186"/>
      <c r="M32" s="187"/>
      <c r="N32" s="185"/>
      <c r="O32" s="186"/>
      <c r="P32" s="186"/>
      <c r="Q32" s="186"/>
      <c r="R32" s="186"/>
      <c r="S32" s="187"/>
      <c r="T32" s="185"/>
      <c r="U32" s="186"/>
      <c r="V32" s="186"/>
      <c r="W32" s="186"/>
      <c r="X32" s="186"/>
      <c r="Y32" s="186"/>
      <c r="Z32" s="186"/>
      <c r="AA32" s="186"/>
      <c r="AB32" s="186"/>
      <c r="AC32" s="186"/>
      <c r="AD32" s="186"/>
      <c r="AE32" s="186"/>
      <c r="AF32" s="186"/>
      <c r="AG32" s="187"/>
      <c r="AH32" s="185"/>
      <c r="AI32" s="186"/>
      <c r="AJ32" s="186"/>
      <c r="AK32" s="186"/>
      <c r="AL32" s="186"/>
      <c r="AM32" s="186"/>
      <c r="AN32" s="186"/>
      <c r="AO32" s="186"/>
      <c r="AP32" s="186"/>
      <c r="AQ32" s="186"/>
      <c r="AR32" s="186"/>
      <c r="AS32" s="187"/>
      <c r="AT32" s="185"/>
      <c r="AU32" s="186"/>
      <c r="AV32" s="186"/>
      <c r="AW32" s="186"/>
      <c r="AX32" s="186"/>
      <c r="AY32" s="186"/>
      <c r="AZ32" s="186"/>
      <c r="BA32" s="187"/>
      <c r="BB32" s="249" t="str">
        <f t="shared" si="2"/>
        <v/>
      </c>
      <c r="BC32" s="7" t="str">
        <f t="shared" si="3"/>
        <v/>
      </c>
      <c r="BF32" s="242" t="str">
        <f t="shared" si="4"/>
        <v/>
      </c>
      <c r="BG32" s="243" t="str">
        <f t="shared" si="5"/>
        <v/>
      </c>
      <c r="BH32" s="242" t="str">
        <f t="shared" si="6"/>
        <v/>
      </c>
      <c r="BI32" s="243" t="str">
        <f t="shared" si="7"/>
        <v/>
      </c>
      <c r="BJ32" s="242" t="str">
        <f t="shared" si="8"/>
        <v/>
      </c>
      <c r="BK32" s="243" t="str">
        <f t="shared" si="9"/>
        <v/>
      </c>
      <c r="BL32" s="242" t="str">
        <f t="shared" si="10"/>
        <v/>
      </c>
      <c r="BM32" s="243" t="str">
        <f t="shared" si="11"/>
        <v/>
      </c>
      <c r="BN32" s="242" t="str">
        <f t="shared" si="12"/>
        <v/>
      </c>
      <c r="BO32" s="243" t="str">
        <f t="shared" si="13"/>
        <v/>
      </c>
      <c r="BP32" s="243" t="str">
        <f t="shared" si="14"/>
        <v/>
      </c>
      <c r="BQ32" s="242" t="str">
        <f t="shared" si="0"/>
        <v/>
      </c>
      <c r="BR32" s="242" t="str">
        <f t="shared" si="1"/>
        <v/>
      </c>
    </row>
    <row r="33" spans="1:70" s="3" customFormat="1" ht="15.75" customHeight="1">
      <c r="A33" s="2">
        <v>24</v>
      </c>
      <c r="B33" s="38" t="str">
        <f>IF(นักเรียน!C29="","",นักเรียน!C29)</f>
        <v/>
      </c>
      <c r="C33" s="39" t="str">
        <f>IF(นักเรียน!D29="","",นักเรียน!D29)</f>
        <v/>
      </c>
      <c r="D33" s="233" t="str">
        <f>IF(นักเรียน!E29="","",นักเรียน!E29)</f>
        <v/>
      </c>
      <c r="E33" s="185"/>
      <c r="F33" s="186"/>
      <c r="G33" s="186"/>
      <c r="H33" s="186"/>
      <c r="I33" s="186"/>
      <c r="J33" s="186"/>
      <c r="K33" s="186"/>
      <c r="L33" s="186"/>
      <c r="M33" s="187"/>
      <c r="N33" s="185"/>
      <c r="O33" s="186"/>
      <c r="P33" s="186"/>
      <c r="Q33" s="186"/>
      <c r="R33" s="186"/>
      <c r="S33" s="187"/>
      <c r="T33" s="185"/>
      <c r="U33" s="186"/>
      <c r="V33" s="186"/>
      <c r="W33" s="186"/>
      <c r="X33" s="186"/>
      <c r="Y33" s="186"/>
      <c r="Z33" s="186"/>
      <c r="AA33" s="186"/>
      <c r="AB33" s="186"/>
      <c r="AC33" s="186"/>
      <c r="AD33" s="186"/>
      <c r="AE33" s="186"/>
      <c r="AF33" s="186"/>
      <c r="AG33" s="187"/>
      <c r="AH33" s="185"/>
      <c r="AI33" s="186"/>
      <c r="AJ33" s="186"/>
      <c r="AK33" s="186"/>
      <c r="AL33" s="186"/>
      <c r="AM33" s="186"/>
      <c r="AN33" s="186"/>
      <c r="AO33" s="186"/>
      <c r="AP33" s="186"/>
      <c r="AQ33" s="186"/>
      <c r="AR33" s="186"/>
      <c r="AS33" s="187"/>
      <c r="AT33" s="185"/>
      <c r="AU33" s="186"/>
      <c r="AV33" s="186"/>
      <c r="AW33" s="186"/>
      <c r="AX33" s="186"/>
      <c r="AY33" s="186"/>
      <c r="AZ33" s="186"/>
      <c r="BA33" s="187"/>
      <c r="BB33" s="249" t="str">
        <f t="shared" si="2"/>
        <v/>
      </c>
      <c r="BC33" s="7" t="str">
        <f t="shared" si="3"/>
        <v/>
      </c>
      <c r="BF33" s="242" t="str">
        <f t="shared" si="4"/>
        <v/>
      </c>
      <c r="BG33" s="243" t="str">
        <f t="shared" si="5"/>
        <v/>
      </c>
      <c r="BH33" s="242" t="str">
        <f t="shared" si="6"/>
        <v/>
      </c>
      <c r="BI33" s="243" t="str">
        <f t="shared" si="7"/>
        <v/>
      </c>
      <c r="BJ33" s="242" t="str">
        <f t="shared" si="8"/>
        <v/>
      </c>
      <c r="BK33" s="243" t="str">
        <f t="shared" si="9"/>
        <v/>
      </c>
      <c r="BL33" s="242" t="str">
        <f t="shared" si="10"/>
        <v/>
      </c>
      <c r="BM33" s="243" t="str">
        <f t="shared" si="11"/>
        <v/>
      </c>
      <c r="BN33" s="242" t="str">
        <f t="shared" si="12"/>
        <v/>
      </c>
      <c r="BO33" s="243" t="str">
        <f t="shared" si="13"/>
        <v/>
      </c>
      <c r="BP33" s="243" t="str">
        <f t="shared" si="14"/>
        <v/>
      </c>
      <c r="BQ33" s="242" t="str">
        <f t="shared" si="0"/>
        <v/>
      </c>
      <c r="BR33" s="242" t="str">
        <f t="shared" si="1"/>
        <v/>
      </c>
    </row>
    <row r="34" spans="1:70" s="3" customFormat="1" ht="15.75" customHeight="1">
      <c r="A34" s="2">
        <v>25</v>
      </c>
      <c r="B34" s="38" t="str">
        <f>IF(นักเรียน!C30="","",นักเรียน!C30)</f>
        <v/>
      </c>
      <c r="C34" s="39" t="str">
        <f>IF(นักเรียน!D30="","",นักเรียน!D30)</f>
        <v/>
      </c>
      <c r="D34" s="233" t="str">
        <f>IF(นักเรียน!E30="","",นักเรียน!E30)</f>
        <v/>
      </c>
      <c r="E34" s="185"/>
      <c r="F34" s="186"/>
      <c r="G34" s="186"/>
      <c r="H34" s="186"/>
      <c r="I34" s="186"/>
      <c r="J34" s="186"/>
      <c r="K34" s="186"/>
      <c r="L34" s="186"/>
      <c r="M34" s="187"/>
      <c r="N34" s="185"/>
      <c r="O34" s="186"/>
      <c r="P34" s="186"/>
      <c r="Q34" s="186"/>
      <c r="R34" s="186"/>
      <c r="S34" s="187"/>
      <c r="T34" s="185"/>
      <c r="U34" s="186"/>
      <c r="V34" s="186"/>
      <c r="W34" s="186"/>
      <c r="X34" s="186"/>
      <c r="Y34" s="186"/>
      <c r="Z34" s="186"/>
      <c r="AA34" s="186"/>
      <c r="AB34" s="186"/>
      <c r="AC34" s="186"/>
      <c r="AD34" s="186"/>
      <c r="AE34" s="186"/>
      <c r="AF34" s="186"/>
      <c r="AG34" s="187"/>
      <c r="AH34" s="185"/>
      <c r="AI34" s="186"/>
      <c r="AJ34" s="186"/>
      <c r="AK34" s="186"/>
      <c r="AL34" s="186"/>
      <c r="AM34" s="186"/>
      <c r="AN34" s="186"/>
      <c r="AO34" s="186"/>
      <c r="AP34" s="186"/>
      <c r="AQ34" s="186"/>
      <c r="AR34" s="186"/>
      <c r="AS34" s="187"/>
      <c r="AT34" s="185"/>
      <c r="AU34" s="186"/>
      <c r="AV34" s="186"/>
      <c r="AW34" s="186"/>
      <c r="AX34" s="186"/>
      <c r="AY34" s="186"/>
      <c r="AZ34" s="186"/>
      <c r="BA34" s="187"/>
      <c r="BB34" s="249" t="str">
        <f t="shared" si="2"/>
        <v/>
      </c>
      <c r="BC34" s="7" t="str">
        <f t="shared" si="3"/>
        <v/>
      </c>
      <c r="BF34" s="242" t="str">
        <f t="shared" si="4"/>
        <v/>
      </c>
      <c r="BG34" s="243" t="str">
        <f t="shared" si="5"/>
        <v/>
      </c>
      <c r="BH34" s="242" t="str">
        <f t="shared" si="6"/>
        <v/>
      </c>
      <c r="BI34" s="243" t="str">
        <f t="shared" si="7"/>
        <v/>
      </c>
      <c r="BJ34" s="242" t="str">
        <f t="shared" si="8"/>
        <v/>
      </c>
      <c r="BK34" s="243" t="str">
        <f t="shared" si="9"/>
        <v/>
      </c>
      <c r="BL34" s="242" t="str">
        <f t="shared" si="10"/>
        <v/>
      </c>
      <c r="BM34" s="243" t="str">
        <f t="shared" si="11"/>
        <v/>
      </c>
      <c r="BN34" s="242" t="str">
        <f t="shared" si="12"/>
        <v/>
      </c>
      <c r="BO34" s="243" t="str">
        <f t="shared" si="13"/>
        <v/>
      </c>
      <c r="BP34" s="243" t="str">
        <f t="shared" si="14"/>
        <v/>
      </c>
      <c r="BQ34" s="242" t="str">
        <f t="shared" si="0"/>
        <v/>
      </c>
      <c r="BR34" s="242" t="str">
        <f t="shared" si="1"/>
        <v/>
      </c>
    </row>
    <row r="35" spans="1:70" s="3" customFormat="1" ht="15.75" customHeight="1">
      <c r="A35" s="2">
        <v>26</v>
      </c>
      <c r="B35" s="38" t="str">
        <f>IF(นักเรียน!C31="","",นักเรียน!C31)</f>
        <v/>
      </c>
      <c r="C35" s="39" t="str">
        <f>IF(นักเรียน!D31="","",นักเรียน!D31)</f>
        <v/>
      </c>
      <c r="D35" s="233" t="str">
        <f>IF(นักเรียน!E31="","",นักเรียน!E31)</f>
        <v/>
      </c>
      <c r="E35" s="185"/>
      <c r="F35" s="186"/>
      <c r="G35" s="186"/>
      <c r="H35" s="186"/>
      <c r="I35" s="186"/>
      <c r="J35" s="186"/>
      <c r="K35" s="186"/>
      <c r="L35" s="186"/>
      <c r="M35" s="187"/>
      <c r="N35" s="185"/>
      <c r="O35" s="186"/>
      <c r="P35" s="186"/>
      <c r="Q35" s="186"/>
      <c r="R35" s="186"/>
      <c r="S35" s="187"/>
      <c r="T35" s="185"/>
      <c r="U35" s="186"/>
      <c r="V35" s="186"/>
      <c r="W35" s="186"/>
      <c r="X35" s="186"/>
      <c r="Y35" s="186"/>
      <c r="Z35" s="186"/>
      <c r="AA35" s="186"/>
      <c r="AB35" s="186"/>
      <c r="AC35" s="186"/>
      <c r="AD35" s="186"/>
      <c r="AE35" s="186"/>
      <c r="AF35" s="186"/>
      <c r="AG35" s="187"/>
      <c r="AH35" s="185"/>
      <c r="AI35" s="186"/>
      <c r="AJ35" s="186"/>
      <c r="AK35" s="186"/>
      <c r="AL35" s="186"/>
      <c r="AM35" s="186"/>
      <c r="AN35" s="186"/>
      <c r="AO35" s="186"/>
      <c r="AP35" s="186"/>
      <c r="AQ35" s="186"/>
      <c r="AR35" s="186"/>
      <c r="AS35" s="187"/>
      <c r="AT35" s="185"/>
      <c r="AU35" s="186"/>
      <c r="AV35" s="186"/>
      <c r="AW35" s="186"/>
      <c r="AX35" s="186"/>
      <c r="AY35" s="186"/>
      <c r="AZ35" s="186"/>
      <c r="BA35" s="187"/>
      <c r="BB35" s="249" t="str">
        <f t="shared" si="2"/>
        <v/>
      </c>
      <c r="BC35" s="7" t="str">
        <f t="shared" si="3"/>
        <v/>
      </c>
      <c r="BF35" s="242" t="str">
        <f t="shared" si="4"/>
        <v/>
      </c>
      <c r="BG35" s="243" t="str">
        <f t="shared" si="5"/>
        <v/>
      </c>
      <c r="BH35" s="242" t="str">
        <f t="shared" si="6"/>
        <v/>
      </c>
      <c r="BI35" s="243" t="str">
        <f t="shared" si="7"/>
        <v/>
      </c>
      <c r="BJ35" s="242" t="str">
        <f t="shared" si="8"/>
        <v/>
      </c>
      <c r="BK35" s="243" t="str">
        <f t="shared" si="9"/>
        <v/>
      </c>
      <c r="BL35" s="242" t="str">
        <f t="shared" si="10"/>
        <v/>
      </c>
      <c r="BM35" s="243" t="str">
        <f t="shared" si="11"/>
        <v/>
      </c>
      <c r="BN35" s="242" t="str">
        <f t="shared" si="12"/>
        <v/>
      </c>
      <c r="BO35" s="243" t="str">
        <f t="shared" si="13"/>
        <v/>
      </c>
      <c r="BP35" s="243" t="str">
        <f t="shared" si="14"/>
        <v/>
      </c>
      <c r="BQ35" s="242" t="str">
        <f t="shared" si="0"/>
        <v/>
      </c>
      <c r="BR35" s="242" t="str">
        <f t="shared" si="1"/>
        <v/>
      </c>
    </row>
    <row r="36" spans="1:70" s="3" customFormat="1" ht="15.75" customHeight="1">
      <c r="A36" s="2">
        <v>27</v>
      </c>
      <c r="B36" s="38" t="str">
        <f>IF(นักเรียน!C32="","",นักเรียน!C32)</f>
        <v/>
      </c>
      <c r="C36" s="39" t="str">
        <f>IF(นักเรียน!D32="","",นักเรียน!D32)</f>
        <v/>
      </c>
      <c r="D36" s="233" t="str">
        <f>IF(นักเรียน!E32="","",นักเรียน!E32)</f>
        <v/>
      </c>
      <c r="E36" s="185"/>
      <c r="F36" s="186"/>
      <c r="G36" s="186"/>
      <c r="H36" s="186"/>
      <c r="I36" s="186"/>
      <c r="J36" s="186"/>
      <c r="K36" s="186"/>
      <c r="L36" s="186"/>
      <c r="M36" s="187"/>
      <c r="N36" s="185"/>
      <c r="O36" s="186"/>
      <c r="P36" s="186"/>
      <c r="Q36" s="186"/>
      <c r="R36" s="186"/>
      <c r="S36" s="187"/>
      <c r="T36" s="185"/>
      <c r="U36" s="186"/>
      <c r="V36" s="186"/>
      <c r="W36" s="186"/>
      <c r="X36" s="186"/>
      <c r="Y36" s="186"/>
      <c r="Z36" s="186"/>
      <c r="AA36" s="186"/>
      <c r="AB36" s="186"/>
      <c r="AC36" s="186"/>
      <c r="AD36" s="186"/>
      <c r="AE36" s="186"/>
      <c r="AF36" s="186"/>
      <c r="AG36" s="187"/>
      <c r="AH36" s="185"/>
      <c r="AI36" s="186"/>
      <c r="AJ36" s="186"/>
      <c r="AK36" s="186"/>
      <c r="AL36" s="186"/>
      <c r="AM36" s="186"/>
      <c r="AN36" s="186"/>
      <c r="AO36" s="186"/>
      <c r="AP36" s="186"/>
      <c r="AQ36" s="186"/>
      <c r="AR36" s="186"/>
      <c r="AS36" s="187"/>
      <c r="AT36" s="185"/>
      <c r="AU36" s="186"/>
      <c r="AV36" s="186"/>
      <c r="AW36" s="186"/>
      <c r="AX36" s="186"/>
      <c r="AY36" s="186"/>
      <c r="AZ36" s="186"/>
      <c r="BA36" s="187"/>
      <c r="BB36" s="249" t="str">
        <f t="shared" si="2"/>
        <v/>
      </c>
      <c r="BC36" s="7" t="str">
        <f t="shared" si="3"/>
        <v/>
      </c>
      <c r="BF36" s="242" t="str">
        <f t="shared" si="4"/>
        <v/>
      </c>
      <c r="BG36" s="243" t="str">
        <f t="shared" si="5"/>
        <v/>
      </c>
      <c r="BH36" s="242" t="str">
        <f t="shared" si="6"/>
        <v/>
      </c>
      <c r="BI36" s="243" t="str">
        <f t="shared" si="7"/>
        <v/>
      </c>
      <c r="BJ36" s="242" t="str">
        <f t="shared" si="8"/>
        <v/>
      </c>
      <c r="BK36" s="243" t="str">
        <f t="shared" si="9"/>
        <v/>
      </c>
      <c r="BL36" s="242" t="str">
        <f t="shared" si="10"/>
        <v/>
      </c>
      <c r="BM36" s="243" t="str">
        <f t="shared" si="11"/>
        <v/>
      </c>
      <c r="BN36" s="242" t="str">
        <f t="shared" si="12"/>
        <v/>
      </c>
      <c r="BO36" s="243" t="str">
        <f t="shared" si="13"/>
        <v/>
      </c>
      <c r="BP36" s="243" t="str">
        <f t="shared" si="14"/>
        <v/>
      </c>
      <c r="BQ36" s="242" t="str">
        <f t="shared" si="0"/>
        <v/>
      </c>
      <c r="BR36" s="242" t="str">
        <f t="shared" si="1"/>
        <v/>
      </c>
    </row>
    <row r="37" spans="1:70" s="3" customFormat="1" ht="15.75" customHeight="1">
      <c r="A37" s="2">
        <v>28</v>
      </c>
      <c r="B37" s="38" t="str">
        <f>IF(นักเรียน!C33="","",นักเรียน!C33)</f>
        <v/>
      </c>
      <c r="C37" s="39" t="str">
        <f>IF(นักเรียน!D33="","",นักเรียน!D33)</f>
        <v/>
      </c>
      <c r="D37" s="233" t="str">
        <f>IF(นักเรียน!E33="","",นักเรียน!E33)</f>
        <v/>
      </c>
      <c r="E37" s="185"/>
      <c r="F37" s="186"/>
      <c r="G37" s="186"/>
      <c r="H37" s="186"/>
      <c r="I37" s="186"/>
      <c r="J37" s="186"/>
      <c r="K37" s="186"/>
      <c r="L37" s="186"/>
      <c r="M37" s="187"/>
      <c r="N37" s="185"/>
      <c r="O37" s="186"/>
      <c r="P37" s="186"/>
      <c r="Q37" s="186"/>
      <c r="R37" s="186"/>
      <c r="S37" s="187"/>
      <c r="T37" s="185"/>
      <c r="U37" s="186"/>
      <c r="V37" s="186"/>
      <c r="W37" s="186"/>
      <c r="X37" s="186"/>
      <c r="Y37" s="186"/>
      <c r="Z37" s="186"/>
      <c r="AA37" s="186"/>
      <c r="AB37" s="186"/>
      <c r="AC37" s="186"/>
      <c r="AD37" s="186"/>
      <c r="AE37" s="186"/>
      <c r="AF37" s="186"/>
      <c r="AG37" s="187"/>
      <c r="AH37" s="185"/>
      <c r="AI37" s="186"/>
      <c r="AJ37" s="186"/>
      <c r="AK37" s="186"/>
      <c r="AL37" s="186"/>
      <c r="AM37" s="186"/>
      <c r="AN37" s="186"/>
      <c r="AO37" s="186"/>
      <c r="AP37" s="186"/>
      <c r="AQ37" s="186"/>
      <c r="AR37" s="186"/>
      <c r="AS37" s="187"/>
      <c r="AT37" s="185"/>
      <c r="AU37" s="186"/>
      <c r="AV37" s="186"/>
      <c r="AW37" s="186"/>
      <c r="AX37" s="186"/>
      <c r="AY37" s="186"/>
      <c r="AZ37" s="186"/>
      <c r="BA37" s="187"/>
      <c r="BB37" s="249" t="str">
        <f t="shared" si="2"/>
        <v/>
      </c>
      <c r="BC37" s="7" t="str">
        <f t="shared" si="3"/>
        <v/>
      </c>
      <c r="BF37" s="242" t="str">
        <f t="shared" si="4"/>
        <v/>
      </c>
      <c r="BG37" s="243" t="str">
        <f t="shared" si="5"/>
        <v/>
      </c>
      <c r="BH37" s="242" t="str">
        <f t="shared" si="6"/>
        <v/>
      </c>
      <c r="BI37" s="243" t="str">
        <f t="shared" si="7"/>
        <v/>
      </c>
      <c r="BJ37" s="242" t="str">
        <f t="shared" si="8"/>
        <v/>
      </c>
      <c r="BK37" s="243" t="str">
        <f t="shared" si="9"/>
        <v/>
      </c>
      <c r="BL37" s="242" t="str">
        <f t="shared" si="10"/>
        <v/>
      </c>
      <c r="BM37" s="243" t="str">
        <f t="shared" si="11"/>
        <v/>
      </c>
      <c r="BN37" s="242" t="str">
        <f t="shared" si="12"/>
        <v/>
      </c>
      <c r="BO37" s="243" t="str">
        <f t="shared" si="13"/>
        <v/>
      </c>
      <c r="BP37" s="243" t="str">
        <f t="shared" si="14"/>
        <v/>
      </c>
      <c r="BQ37" s="242" t="str">
        <f t="shared" si="0"/>
        <v/>
      </c>
      <c r="BR37" s="242" t="str">
        <f t="shared" si="1"/>
        <v/>
      </c>
    </row>
    <row r="38" spans="1:70" s="3" customFormat="1" ht="15.75" customHeight="1">
      <c r="A38" s="2">
        <v>29</v>
      </c>
      <c r="B38" s="38" t="str">
        <f>IF(นักเรียน!C34="","",นักเรียน!C34)</f>
        <v/>
      </c>
      <c r="C38" s="39" t="str">
        <f>IF(นักเรียน!D34="","",นักเรียน!D34)</f>
        <v/>
      </c>
      <c r="D38" s="233" t="str">
        <f>IF(นักเรียน!E34="","",นักเรียน!E34)</f>
        <v/>
      </c>
      <c r="E38" s="185"/>
      <c r="F38" s="186"/>
      <c r="G38" s="186"/>
      <c r="H38" s="186"/>
      <c r="I38" s="186"/>
      <c r="J38" s="186"/>
      <c r="K38" s="186"/>
      <c r="L38" s="186"/>
      <c r="M38" s="187"/>
      <c r="N38" s="185"/>
      <c r="O38" s="186"/>
      <c r="P38" s="186"/>
      <c r="Q38" s="186"/>
      <c r="R38" s="186"/>
      <c r="S38" s="187"/>
      <c r="T38" s="185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7"/>
      <c r="AH38" s="185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5"/>
      <c r="AU38" s="186"/>
      <c r="AV38" s="186"/>
      <c r="AW38" s="186"/>
      <c r="AX38" s="186"/>
      <c r="AY38" s="186"/>
      <c r="AZ38" s="186"/>
      <c r="BA38" s="187"/>
      <c r="BB38" s="249" t="str">
        <f t="shared" si="2"/>
        <v/>
      </c>
      <c r="BC38" s="7" t="str">
        <f t="shared" si="3"/>
        <v/>
      </c>
      <c r="BF38" s="242" t="str">
        <f t="shared" si="4"/>
        <v/>
      </c>
      <c r="BG38" s="243" t="str">
        <f t="shared" si="5"/>
        <v/>
      </c>
      <c r="BH38" s="242" t="str">
        <f t="shared" si="6"/>
        <v/>
      </c>
      <c r="BI38" s="243" t="str">
        <f t="shared" si="7"/>
        <v/>
      </c>
      <c r="BJ38" s="242" t="str">
        <f t="shared" si="8"/>
        <v/>
      </c>
      <c r="BK38" s="243" t="str">
        <f t="shared" si="9"/>
        <v/>
      </c>
      <c r="BL38" s="242" t="str">
        <f t="shared" si="10"/>
        <v/>
      </c>
      <c r="BM38" s="243" t="str">
        <f t="shared" si="11"/>
        <v/>
      </c>
      <c r="BN38" s="242" t="str">
        <f t="shared" si="12"/>
        <v/>
      </c>
      <c r="BO38" s="243" t="str">
        <f t="shared" si="13"/>
        <v/>
      </c>
      <c r="BP38" s="243" t="str">
        <f t="shared" si="14"/>
        <v/>
      </c>
      <c r="BQ38" s="242" t="str">
        <f t="shared" si="0"/>
        <v/>
      </c>
      <c r="BR38" s="242" t="str">
        <f t="shared" si="1"/>
        <v/>
      </c>
    </row>
    <row r="39" spans="1:70" s="3" customFormat="1" ht="15.75" customHeight="1">
      <c r="A39" s="2">
        <v>30</v>
      </c>
      <c r="B39" s="38" t="str">
        <f>IF(นักเรียน!C35="","",นักเรียน!C35)</f>
        <v/>
      </c>
      <c r="C39" s="39" t="str">
        <f>IF(นักเรียน!D35="","",นักเรียน!D35)</f>
        <v/>
      </c>
      <c r="D39" s="233" t="str">
        <f>IF(นักเรียน!E35="","",นักเรียน!E35)</f>
        <v/>
      </c>
      <c r="E39" s="185"/>
      <c r="F39" s="186"/>
      <c r="G39" s="186"/>
      <c r="H39" s="186"/>
      <c r="I39" s="186"/>
      <c r="J39" s="186"/>
      <c r="K39" s="186"/>
      <c r="L39" s="186"/>
      <c r="M39" s="187"/>
      <c r="N39" s="185"/>
      <c r="O39" s="186"/>
      <c r="P39" s="186"/>
      <c r="Q39" s="186"/>
      <c r="R39" s="186"/>
      <c r="S39" s="187"/>
      <c r="T39" s="185"/>
      <c r="U39" s="186"/>
      <c r="V39" s="186"/>
      <c r="W39" s="186"/>
      <c r="X39" s="186"/>
      <c r="Y39" s="186"/>
      <c r="Z39" s="186"/>
      <c r="AA39" s="186"/>
      <c r="AB39" s="186"/>
      <c r="AC39" s="186"/>
      <c r="AD39" s="186"/>
      <c r="AE39" s="186"/>
      <c r="AF39" s="186"/>
      <c r="AG39" s="187"/>
      <c r="AH39" s="185"/>
      <c r="AI39" s="186"/>
      <c r="AJ39" s="186"/>
      <c r="AK39" s="186"/>
      <c r="AL39" s="186"/>
      <c r="AM39" s="186"/>
      <c r="AN39" s="186"/>
      <c r="AO39" s="186"/>
      <c r="AP39" s="186"/>
      <c r="AQ39" s="186"/>
      <c r="AR39" s="186"/>
      <c r="AS39" s="187"/>
      <c r="AT39" s="185"/>
      <c r="AU39" s="186"/>
      <c r="AV39" s="186"/>
      <c r="AW39" s="186"/>
      <c r="AX39" s="186"/>
      <c r="AY39" s="186"/>
      <c r="AZ39" s="186"/>
      <c r="BA39" s="187"/>
      <c r="BB39" s="249" t="str">
        <f t="shared" si="2"/>
        <v/>
      </c>
      <c r="BC39" s="7" t="str">
        <f t="shared" si="3"/>
        <v/>
      </c>
      <c r="BF39" s="242" t="str">
        <f t="shared" si="4"/>
        <v/>
      </c>
      <c r="BG39" s="243" t="str">
        <f t="shared" si="5"/>
        <v/>
      </c>
      <c r="BH39" s="242" t="str">
        <f t="shared" si="6"/>
        <v/>
      </c>
      <c r="BI39" s="243" t="str">
        <f t="shared" si="7"/>
        <v/>
      </c>
      <c r="BJ39" s="242" t="str">
        <f t="shared" si="8"/>
        <v/>
      </c>
      <c r="BK39" s="243" t="str">
        <f t="shared" si="9"/>
        <v/>
      </c>
      <c r="BL39" s="242" t="str">
        <f t="shared" si="10"/>
        <v/>
      </c>
      <c r="BM39" s="243" t="str">
        <f t="shared" si="11"/>
        <v/>
      </c>
      <c r="BN39" s="242" t="str">
        <f t="shared" si="12"/>
        <v/>
      </c>
      <c r="BO39" s="243" t="str">
        <f t="shared" si="13"/>
        <v/>
      </c>
      <c r="BP39" s="243" t="str">
        <f t="shared" si="14"/>
        <v/>
      </c>
      <c r="BQ39" s="242" t="str">
        <f t="shared" si="0"/>
        <v/>
      </c>
      <c r="BR39" s="242" t="str">
        <f t="shared" si="1"/>
        <v/>
      </c>
    </row>
    <row r="40" spans="1:70" s="3" customFormat="1" ht="15.75" customHeight="1">
      <c r="A40" s="2">
        <v>31</v>
      </c>
      <c r="B40" s="38" t="str">
        <f>IF(นักเรียน!C36="","",นักเรียน!C36)</f>
        <v/>
      </c>
      <c r="C40" s="39" t="str">
        <f>IF(นักเรียน!D36="","",นักเรียน!D36)</f>
        <v/>
      </c>
      <c r="D40" s="233" t="str">
        <f>IF(นักเรียน!E36="","",นักเรียน!E36)</f>
        <v/>
      </c>
      <c r="E40" s="185"/>
      <c r="F40" s="186"/>
      <c r="G40" s="186"/>
      <c r="H40" s="186"/>
      <c r="I40" s="186"/>
      <c r="J40" s="186"/>
      <c r="K40" s="186"/>
      <c r="L40" s="186"/>
      <c r="M40" s="187"/>
      <c r="N40" s="185"/>
      <c r="O40" s="186"/>
      <c r="P40" s="186"/>
      <c r="Q40" s="186"/>
      <c r="R40" s="186"/>
      <c r="S40" s="187"/>
      <c r="T40" s="185"/>
      <c r="U40" s="186"/>
      <c r="V40" s="186"/>
      <c r="W40" s="186"/>
      <c r="X40" s="186"/>
      <c r="Y40" s="186"/>
      <c r="Z40" s="186"/>
      <c r="AA40" s="186"/>
      <c r="AB40" s="186"/>
      <c r="AC40" s="186"/>
      <c r="AD40" s="186"/>
      <c r="AE40" s="186"/>
      <c r="AF40" s="186"/>
      <c r="AG40" s="187"/>
      <c r="AH40" s="185"/>
      <c r="AI40" s="186"/>
      <c r="AJ40" s="186"/>
      <c r="AK40" s="186"/>
      <c r="AL40" s="186"/>
      <c r="AM40" s="186"/>
      <c r="AN40" s="186"/>
      <c r="AO40" s="186"/>
      <c r="AP40" s="186"/>
      <c r="AQ40" s="186"/>
      <c r="AR40" s="186"/>
      <c r="AS40" s="187"/>
      <c r="AT40" s="185"/>
      <c r="AU40" s="186"/>
      <c r="AV40" s="186"/>
      <c r="AW40" s="186"/>
      <c r="AX40" s="186"/>
      <c r="AY40" s="186"/>
      <c r="AZ40" s="186"/>
      <c r="BA40" s="187"/>
      <c r="BB40" s="249" t="str">
        <f t="shared" si="2"/>
        <v/>
      </c>
      <c r="BC40" s="7" t="str">
        <f t="shared" si="3"/>
        <v/>
      </c>
      <c r="BF40" s="242" t="str">
        <f t="shared" si="4"/>
        <v/>
      </c>
      <c r="BG40" s="243" t="str">
        <f t="shared" si="5"/>
        <v/>
      </c>
      <c r="BH40" s="242" t="str">
        <f t="shared" si="6"/>
        <v/>
      </c>
      <c r="BI40" s="243" t="str">
        <f t="shared" si="7"/>
        <v/>
      </c>
      <c r="BJ40" s="242" t="str">
        <f t="shared" si="8"/>
        <v/>
      </c>
      <c r="BK40" s="243" t="str">
        <f t="shared" si="9"/>
        <v/>
      </c>
      <c r="BL40" s="242" t="str">
        <f t="shared" si="10"/>
        <v/>
      </c>
      <c r="BM40" s="243" t="str">
        <f t="shared" si="11"/>
        <v/>
      </c>
      <c r="BN40" s="242" t="str">
        <f t="shared" si="12"/>
        <v/>
      </c>
      <c r="BO40" s="243" t="str">
        <f t="shared" si="13"/>
        <v/>
      </c>
      <c r="BP40" s="243" t="str">
        <f t="shared" si="14"/>
        <v/>
      </c>
      <c r="BQ40" s="242" t="str">
        <f t="shared" si="0"/>
        <v/>
      </c>
      <c r="BR40" s="242" t="str">
        <f t="shared" si="1"/>
        <v/>
      </c>
    </row>
    <row r="41" spans="1:70" s="3" customFormat="1" ht="15.75" customHeight="1">
      <c r="A41" s="2">
        <v>32</v>
      </c>
      <c r="B41" s="38" t="str">
        <f>IF(นักเรียน!C37="","",นักเรียน!C37)</f>
        <v/>
      </c>
      <c r="C41" s="39" t="str">
        <f>IF(นักเรียน!D37="","",นักเรียน!D37)</f>
        <v/>
      </c>
      <c r="D41" s="233" t="str">
        <f>IF(นักเรียน!E37="","",นักเรียน!E37)</f>
        <v/>
      </c>
      <c r="E41" s="185"/>
      <c r="F41" s="186"/>
      <c r="G41" s="186"/>
      <c r="H41" s="186"/>
      <c r="I41" s="186"/>
      <c r="J41" s="186"/>
      <c r="K41" s="186"/>
      <c r="L41" s="186"/>
      <c r="M41" s="187"/>
      <c r="N41" s="185"/>
      <c r="O41" s="186"/>
      <c r="P41" s="186"/>
      <c r="Q41" s="186"/>
      <c r="R41" s="186"/>
      <c r="S41" s="187"/>
      <c r="T41" s="185"/>
      <c r="U41" s="186"/>
      <c r="V41" s="186"/>
      <c r="W41" s="186"/>
      <c r="X41" s="186"/>
      <c r="Y41" s="186"/>
      <c r="Z41" s="186"/>
      <c r="AA41" s="186"/>
      <c r="AB41" s="186"/>
      <c r="AC41" s="186"/>
      <c r="AD41" s="186"/>
      <c r="AE41" s="186"/>
      <c r="AF41" s="186"/>
      <c r="AG41" s="187"/>
      <c r="AH41" s="185"/>
      <c r="AI41" s="186"/>
      <c r="AJ41" s="186"/>
      <c r="AK41" s="186"/>
      <c r="AL41" s="186"/>
      <c r="AM41" s="186"/>
      <c r="AN41" s="186"/>
      <c r="AO41" s="186"/>
      <c r="AP41" s="186"/>
      <c r="AQ41" s="186"/>
      <c r="AR41" s="186"/>
      <c r="AS41" s="187"/>
      <c r="AT41" s="185"/>
      <c r="AU41" s="186"/>
      <c r="AV41" s="186"/>
      <c r="AW41" s="186"/>
      <c r="AX41" s="186"/>
      <c r="AY41" s="186"/>
      <c r="AZ41" s="186"/>
      <c r="BA41" s="187"/>
      <c r="BB41" s="249" t="str">
        <f t="shared" si="2"/>
        <v/>
      </c>
      <c r="BC41" s="7" t="str">
        <f t="shared" si="3"/>
        <v/>
      </c>
      <c r="BF41" s="242" t="str">
        <f t="shared" si="4"/>
        <v/>
      </c>
      <c r="BG41" s="243" t="str">
        <f t="shared" si="5"/>
        <v/>
      </c>
      <c r="BH41" s="242" t="str">
        <f t="shared" si="6"/>
        <v/>
      </c>
      <c r="BI41" s="243" t="str">
        <f t="shared" si="7"/>
        <v/>
      </c>
      <c r="BJ41" s="242" t="str">
        <f t="shared" si="8"/>
        <v/>
      </c>
      <c r="BK41" s="243" t="str">
        <f t="shared" si="9"/>
        <v/>
      </c>
      <c r="BL41" s="242" t="str">
        <f t="shared" si="10"/>
        <v/>
      </c>
      <c r="BM41" s="243" t="str">
        <f t="shared" si="11"/>
        <v/>
      </c>
      <c r="BN41" s="242" t="str">
        <f t="shared" si="12"/>
        <v/>
      </c>
      <c r="BO41" s="243" t="str">
        <f t="shared" si="13"/>
        <v/>
      </c>
      <c r="BP41" s="243" t="str">
        <f t="shared" si="14"/>
        <v/>
      </c>
      <c r="BQ41" s="242" t="str">
        <f t="shared" si="0"/>
        <v/>
      </c>
      <c r="BR41" s="242" t="str">
        <f t="shared" si="1"/>
        <v/>
      </c>
    </row>
    <row r="42" spans="1:70" s="3" customFormat="1" ht="15.75" customHeight="1">
      <c r="A42" s="2">
        <v>33</v>
      </c>
      <c r="B42" s="38" t="str">
        <f>IF(นักเรียน!C38="","",นักเรียน!C38)</f>
        <v/>
      </c>
      <c r="C42" s="39" t="str">
        <f>IF(นักเรียน!D38="","",นักเรียน!D38)</f>
        <v/>
      </c>
      <c r="D42" s="233" t="str">
        <f>IF(นักเรียน!E38="","",นักเรียน!E38)</f>
        <v/>
      </c>
      <c r="E42" s="185"/>
      <c r="F42" s="186"/>
      <c r="G42" s="186"/>
      <c r="H42" s="186"/>
      <c r="I42" s="186"/>
      <c r="J42" s="186"/>
      <c r="K42" s="186"/>
      <c r="L42" s="186"/>
      <c r="M42" s="187"/>
      <c r="N42" s="185"/>
      <c r="O42" s="186"/>
      <c r="P42" s="186"/>
      <c r="Q42" s="186"/>
      <c r="R42" s="186"/>
      <c r="S42" s="187"/>
      <c r="T42" s="185"/>
      <c r="U42" s="186"/>
      <c r="V42" s="186"/>
      <c r="W42" s="186"/>
      <c r="X42" s="186"/>
      <c r="Y42" s="186"/>
      <c r="Z42" s="186"/>
      <c r="AA42" s="186"/>
      <c r="AB42" s="186"/>
      <c r="AC42" s="186"/>
      <c r="AD42" s="186"/>
      <c r="AE42" s="186"/>
      <c r="AF42" s="186"/>
      <c r="AG42" s="187"/>
      <c r="AH42" s="185"/>
      <c r="AI42" s="186"/>
      <c r="AJ42" s="186"/>
      <c r="AK42" s="186"/>
      <c r="AL42" s="186"/>
      <c r="AM42" s="186"/>
      <c r="AN42" s="186"/>
      <c r="AO42" s="186"/>
      <c r="AP42" s="186"/>
      <c r="AQ42" s="186"/>
      <c r="AR42" s="186"/>
      <c r="AS42" s="187"/>
      <c r="AT42" s="185"/>
      <c r="AU42" s="186"/>
      <c r="AV42" s="186"/>
      <c r="AW42" s="186"/>
      <c r="AX42" s="186"/>
      <c r="AY42" s="186"/>
      <c r="AZ42" s="186"/>
      <c r="BA42" s="187"/>
      <c r="BB42" s="249" t="str">
        <f t="shared" si="2"/>
        <v/>
      </c>
      <c r="BC42" s="7" t="str">
        <f t="shared" si="3"/>
        <v/>
      </c>
      <c r="BF42" s="242" t="str">
        <f t="shared" si="4"/>
        <v/>
      </c>
      <c r="BG42" s="243" t="str">
        <f t="shared" si="5"/>
        <v/>
      </c>
      <c r="BH42" s="242" t="str">
        <f t="shared" si="6"/>
        <v/>
      </c>
      <c r="BI42" s="243" t="str">
        <f t="shared" si="7"/>
        <v/>
      </c>
      <c r="BJ42" s="242" t="str">
        <f t="shared" si="8"/>
        <v/>
      </c>
      <c r="BK42" s="243" t="str">
        <f t="shared" si="9"/>
        <v/>
      </c>
      <c r="BL42" s="242" t="str">
        <f t="shared" si="10"/>
        <v/>
      </c>
      <c r="BM42" s="243" t="str">
        <f t="shared" si="11"/>
        <v/>
      </c>
      <c r="BN42" s="242" t="str">
        <f t="shared" si="12"/>
        <v/>
      </c>
      <c r="BO42" s="243" t="str">
        <f t="shared" si="13"/>
        <v/>
      </c>
      <c r="BP42" s="243" t="str">
        <f t="shared" si="14"/>
        <v/>
      </c>
      <c r="BQ42" s="242" t="str">
        <f t="shared" si="0"/>
        <v/>
      </c>
      <c r="BR42" s="242" t="str">
        <f t="shared" si="1"/>
        <v/>
      </c>
    </row>
    <row r="43" spans="1:70" s="3" customFormat="1" ht="15.75" customHeight="1">
      <c r="A43" s="2">
        <v>34</v>
      </c>
      <c r="B43" s="38" t="str">
        <f>IF(นักเรียน!C39="","",นักเรียน!C39)</f>
        <v/>
      </c>
      <c r="C43" s="39" t="str">
        <f>IF(นักเรียน!D39="","",นักเรียน!D39)</f>
        <v/>
      </c>
      <c r="D43" s="233" t="str">
        <f>IF(นักเรียน!E39="","",นักเรียน!E39)</f>
        <v/>
      </c>
      <c r="E43" s="185"/>
      <c r="F43" s="186"/>
      <c r="G43" s="186"/>
      <c r="H43" s="186"/>
      <c r="I43" s="186"/>
      <c r="J43" s="186"/>
      <c r="K43" s="186"/>
      <c r="L43" s="186"/>
      <c r="M43" s="187"/>
      <c r="N43" s="185"/>
      <c r="O43" s="186"/>
      <c r="P43" s="186"/>
      <c r="Q43" s="186"/>
      <c r="R43" s="186"/>
      <c r="S43" s="187"/>
      <c r="T43" s="185"/>
      <c r="U43" s="186"/>
      <c r="V43" s="186"/>
      <c r="W43" s="186"/>
      <c r="X43" s="186"/>
      <c r="Y43" s="186"/>
      <c r="Z43" s="186"/>
      <c r="AA43" s="186"/>
      <c r="AB43" s="186"/>
      <c r="AC43" s="186"/>
      <c r="AD43" s="186"/>
      <c r="AE43" s="186"/>
      <c r="AF43" s="186"/>
      <c r="AG43" s="187"/>
      <c r="AH43" s="185"/>
      <c r="AI43" s="186"/>
      <c r="AJ43" s="186"/>
      <c r="AK43" s="186"/>
      <c r="AL43" s="186"/>
      <c r="AM43" s="186"/>
      <c r="AN43" s="186"/>
      <c r="AO43" s="186"/>
      <c r="AP43" s="186"/>
      <c r="AQ43" s="186"/>
      <c r="AR43" s="186"/>
      <c r="AS43" s="187"/>
      <c r="AT43" s="185"/>
      <c r="AU43" s="186"/>
      <c r="AV43" s="186"/>
      <c r="AW43" s="186"/>
      <c r="AX43" s="186"/>
      <c r="AY43" s="186"/>
      <c r="AZ43" s="186"/>
      <c r="BA43" s="187"/>
      <c r="BB43" s="249" t="str">
        <f t="shared" si="2"/>
        <v/>
      </c>
      <c r="BC43" s="7" t="str">
        <f t="shared" si="3"/>
        <v/>
      </c>
      <c r="BF43" s="242" t="str">
        <f t="shared" si="4"/>
        <v/>
      </c>
      <c r="BG43" s="243" t="str">
        <f t="shared" si="5"/>
        <v/>
      </c>
      <c r="BH43" s="242" t="str">
        <f t="shared" si="6"/>
        <v/>
      </c>
      <c r="BI43" s="243" t="str">
        <f t="shared" si="7"/>
        <v/>
      </c>
      <c r="BJ43" s="242" t="str">
        <f t="shared" si="8"/>
        <v/>
      </c>
      <c r="BK43" s="243" t="str">
        <f t="shared" si="9"/>
        <v/>
      </c>
      <c r="BL43" s="242" t="str">
        <f t="shared" si="10"/>
        <v/>
      </c>
      <c r="BM43" s="243" t="str">
        <f t="shared" si="11"/>
        <v/>
      </c>
      <c r="BN43" s="242" t="str">
        <f t="shared" si="12"/>
        <v/>
      </c>
      <c r="BO43" s="243" t="str">
        <f t="shared" si="13"/>
        <v/>
      </c>
      <c r="BP43" s="243" t="str">
        <f t="shared" si="14"/>
        <v/>
      </c>
      <c r="BQ43" s="242" t="str">
        <f t="shared" si="0"/>
        <v/>
      </c>
      <c r="BR43" s="242" t="str">
        <f t="shared" si="1"/>
        <v/>
      </c>
    </row>
    <row r="44" spans="1:70" s="3" customFormat="1" ht="15.75" customHeight="1">
      <c r="A44" s="2">
        <v>35</v>
      </c>
      <c r="B44" s="38" t="str">
        <f>IF(นักเรียน!C40="","",นักเรียน!C40)</f>
        <v/>
      </c>
      <c r="C44" s="39" t="str">
        <f>IF(นักเรียน!D40="","",นักเรียน!D40)</f>
        <v/>
      </c>
      <c r="D44" s="233" t="str">
        <f>IF(นักเรียน!E40="","",นักเรียน!E40)</f>
        <v/>
      </c>
      <c r="E44" s="185"/>
      <c r="F44" s="186"/>
      <c r="G44" s="186"/>
      <c r="H44" s="186"/>
      <c r="I44" s="186"/>
      <c r="J44" s="186"/>
      <c r="K44" s="186"/>
      <c r="L44" s="186"/>
      <c r="M44" s="187"/>
      <c r="N44" s="185"/>
      <c r="O44" s="186"/>
      <c r="P44" s="186"/>
      <c r="Q44" s="186"/>
      <c r="R44" s="186"/>
      <c r="S44" s="187"/>
      <c r="T44" s="185"/>
      <c r="U44" s="186"/>
      <c r="V44" s="186"/>
      <c r="W44" s="186"/>
      <c r="X44" s="186"/>
      <c r="Y44" s="186"/>
      <c r="Z44" s="186"/>
      <c r="AA44" s="186"/>
      <c r="AB44" s="186"/>
      <c r="AC44" s="186"/>
      <c r="AD44" s="186"/>
      <c r="AE44" s="186"/>
      <c r="AF44" s="186"/>
      <c r="AG44" s="187"/>
      <c r="AH44" s="185"/>
      <c r="AI44" s="186"/>
      <c r="AJ44" s="186"/>
      <c r="AK44" s="186"/>
      <c r="AL44" s="186"/>
      <c r="AM44" s="186"/>
      <c r="AN44" s="186"/>
      <c r="AO44" s="186"/>
      <c r="AP44" s="186"/>
      <c r="AQ44" s="186"/>
      <c r="AR44" s="186"/>
      <c r="AS44" s="187"/>
      <c r="AT44" s="185"/>
      <c r="AU44" s="186"/>
      <c r="AV44" s="186"/>
      <c r="AW44" s="186"/>
      <c r="AX44" s="186"/>
      <c r="AY44" s="186"/>
      <c r="AZ44" s="186"/>
      <c r="BA44" s="187"/>
      <c r="BB44" s="249" t="str">
        <f t="shared" si="2"/>
        <v/>
      </c>
      <c r="BC44" s="7" t="str">
        <f t="shared" si="3"/>
        <v/>
      </c>
      <c r="BF44" s="242" t="str">
        <f t="shared" si="4"/>
        <v/>
      </c>
      <c r="BG44" s="243" t="str">
        <f t="shared" si="5"/>
        <v/>
      </c>
      <c r="BH44" s="242" t="str">
        <f t="shared" si="6"/>
        <v/>
      </c>
      <c r="BI44" s="243" t="str">
        <f t="shared" si="7"/>
        <v/>
      </c>
      <c r="BJ44" s="242" t="str">
        <f t="shared" si="8"/>
        <v/>
      </c>
      <c r="BK44" s="243" t="str">
        <f t="shared" si="9"/>
        <v/>
      </c>
      <c r="BL44" s="242" t="str">
        <f t="shared" si="10"/>
        <v/>
      </c>
      <c r="BM44" s="243" t="str">
        <f t="shared" si="11"/>
        <v/>
      </c>
      <c r="BN44" s="242" t="str">
        <f t="shared" si="12"/>
        <v/>
      </c>
      <c r="BO44" s="243" t="str">
        <f t="shared" si="13"/>
        <v/>
      </c>
      <c r="BP44" s="243" t="str">
        <f t="shared" si="14"/>
        <v/>
      </c>
      <c r="BQ44" s="242" t="str">
        <f t="shared" si="0"/>
        <v/>
      </c>
      <c r="BR44" s="242" t="str">
        <f t="shared" si="1"/>
        <v/>
      </c>
    </row>
    <row r="45" spans="1:70" s="3" customFormat="1" ht="15.75" customHeight="1">
      <c r="A45" s="2">
        <v>36</v>
      </c>
      <c r="B45" s="38" t="str">
        <f>IF(นักเรียน!C41="","",นักเรียน!C41)</f>
        <v/>
      </c>
      <c r="C45" s="39" t="str">
        <f>IF(นักเรียน!D41="","",นักเรียน!D41)</f>
        <v/>
      </c>
      <c r="D45" s="233" t="str">
        <f>IF(นักเรียน!E41="","",นักเรียน!E41)</f>
        <v/>
      </c>
      <c r="E45" s="185"/>
      <c r="F45" s="186"/>
      <c r="G45" s="186"/>
      <c r="H45" s="186"/>
      <c r="I45" s="186"/>
      <c r="J45" s="186"/>
      <c r="K45" s="186"/>
      <c r="L45" s="186"/>
      <c r="M45" s="187"/>
      <c r="N45" s="185"/>
      <c r="O45" s="186"/>
      <c r="P45" s="186"/>
      <c r="Q45" s="186"/>
      <c r="R45" s="186"/>
      <c r="S45" s="187"/>
      <c r="T45" s="185"/>
      <c r="U45" s="186"/>
      <c r="V45" s="186"/>
      <c r="W45" s="186"/>
      <c r="X45" s="186"/>
      <c r="Y45" s="186"/>
      <c r="Z45" s="186"/>
      <c r="AA45" s="186"/>
      <c r="AB45" s="186"/>
      <c r="AC45" s="186"/>
      <c r="AD45" s="186"/>
      <c r="AE45" s="186"/>
      <c r="AF45" s="186"/>
      <c r="AG45" s="187"/>
      <c r="AH45" s="185"/>
      <c r="AI45" s="186"/>
      <c r="AJ45" s="186"/>
      <c r="AK45" s="186"/>
      <c r="AL45" s="186"/>
      <c r="AM45" s="186"/>
      <c r="AN45" s="186"/>
      <c r="AO45" s="186"/>
      <c r="AP45" s="186"/>
      <c r="AQ45" s="186"/>
      <c r="AR45" s="186"/>
      <c r="AS45" s="187"/>
      <c r="AT45" s="185"/>
      <c r="AU45" s="186"/>
      <c r="AV45" s="186"/>
      <c r="AW45" s="186"/>
      <c r="AX45" s="186"/>
      <c r="AY45" s="186"/>
      <c r="AZ45" s="186"/>
      <c r="BA45" s="187"/>
      <c r="BB45" s="249" t="str">
        <f t="shared" si="2"/>
        <v/>
      </c>
      <c r="BC45" s="7" t="str">
        <f t="shared" si="3"/>
        <v/>
      </c>
      <c r="BF45" s="242" t="str">
        <f t="shared" si="4"/>
        <v/>
      </c>
      <c r="BG45" s="243" t="str">
        <f t="shared" si="5"/>
        <v/>
      </c>
      <c r="BH45" s="242" t="str">
        <f t="shared" si="6"/>
        <v/>
      </c>
      <c r="BI45" s="243" t="str">
        <f t="shared" si="7"/>
        <v/>
      </c>
      <c r="BJ45" s="242" t="str">
        <f t="shared" si="8"/>
        <v/>
      </c>
      <c r="BK45" s="243" t="str">
        <f t="shared" si="9"/>
        <v/>
      </c>
      <c r="BL45" s="242" t="str">
        <f t="shared" si="10"/>
        <v/>
      </c>
      <c r="BM45" s="243" t="str">
        <f t="shared" si="11"/>
        <v/>
      </c>
      <c r="BN45" s="242" t="str">
        <f t="shared" si="12"/>
        <v/>
      </c>
      <c r="BO45" s="243" t="str">
        <f t="shared" si="13"/>
        <v/>
      </c>
      <c r="BP45" s="243" t="str">
        <f t="shared" si="14"/>
        <v/>
      </c>
      <c r="BQ45" s="242" t="str">
        <f t="shared" si="0"/>
        <v/>
      </c>
      <c r="BR45" s="242" t="str">
        <f t="shared" si="1"/>
        <v/>
      </c>
    </row>
    <row r="46" spans="1:70" s="3" customFormat="1" ht="15.75" customHeight="1">
      <c r="A46" s="2">
        <v>37</v>
      </c>
      <c r="B46" s="38" t="str">
        <f>IF(นักเรียน!C42="","",นักเรียน!C42)</f>
        <v/>
      </c>
      <c r="C46" s="39" t="str">
        <f>IF(นักเรียน!D42="","",นักเรียน!D42)</f>
        <v/>
      </c>
      <c r="D46" s="233" t="str">
        <f>IF(นักเรียน!E42="","",นักเรียน!E42)</f>
        <v/>
      </c>
      <c r="E46" s="185"/>
      <c r="F46" s="186"/>
      <c r="G46" s="186"/>
      <c r="H46" s="186"/>
      <c r="I46" s="186"/>
      <c r="J46" s="186"/>
      <c r="K46" s="186"/>
      <c r="L46" s="186"/>
      <c r="M46" s="187"/>
      <c r="N46" s="185"/>
      <c r="O46" s="186"/>
      <c r="P46" s="186"/>
      <c r="Q46" s="186"/>
      <c r="R46" s="186"/>
      <c r="S46" s="187"/>
      <c r="T46" s="185"/>
      <c r="U46" s="186"/>
      <c r="V46" s="186"/>
      <c r="W46" s="186"/>
      <c r="X46" s="186"/>
      <c r="Y46" s="186"/>
      <c r="Z46" s="186"/>
      <c r="AA46" s="186"/>
      <c r="AB46" s="186"/>
      <c r="AC46" s="186"/>
      <c r="AD46" s="186"/>
      <c r="AE46" s="186"/>
      <c r="AF46" s="186"/>
      <c r="AG46" s="187"/>
      <c r="AH46" s="185"/>
      <c r="AI46" s="186"/>
      <c r="AJ46" s="186"/>
      <c r="AK46" s="186"/>
      <c r="AL46" s="186"/>
      <c r="AM46" s="186"/>
      <c r="AN46" s="186"/>
      <c r="AO46" s="186"/>
      <c r="AP46" s="186"/>
      <c r="AQ46" s="186"/>
      <c r="AR46" s="186"/>
      <c r="AS46" s="187"/>
      <c r="AT46" s="185"/>
      <c r="AU46" s="186"/>
      <c r="AV46" s="186"/>
      <c r="AW46" s="186"/>
      <c r="AX46" s="186"/>
      <c r="AY46" s="186"/>
      <c r="AZ46" s="186"/>
      <c r="BA46" s="187"/>
      <c r="BB46" s="249" t="str">
        <f t="shared" si="2"/>
        <v/>
      </c>
      <c r="BC46" s="7" t="str">
        <f t="shared" si="3"/>
        <v/>
      </c>
      <c r="BF46" s="242" t="str">
        <f t="shared" si="4"/>
        <v/>
      </c>
      <c r="BG46" s="243" t="str">
        <f t="shared" si="5"/>
        <v/>
      </c>
      <c r="BH46" s="242" t="str">
        <f t="shared" si="6"/>
        <v/>
      </c>
      <c r="BI46" s="243" t="str">
        <f t="shared" si="7"/>
        <v/>
      </c>
      <c r="BJ46" s="242" t="str">
        <f t="shared" si="8"/>
        <v/>
      </c>
      <c r="BK46" s="243" t="str">
        <f t="shared" si="9"/>
        <v/>
      </c>
      <c r="BL46" s="242" t="str">
        <f t="shared" si="10"/>
        <v/>
      </c>
      <c r="BM46" s="243" t="str">
        <f t="shared" si="11"/>
        <v/>
      </c>
      <c r="BN46" s="242" t="str">
        <f t="shared" si="12"/>
        <v/>
      </c>
      <c r="BO46" s="243" t="str">
        <f t="shared" si="13"/>
        <v/>
      </c>
      <c r="BP46" s="243" t="str">
        <f t="shared" si="14"/>
        <v/>
      </c>
      <c r="BQ46" s="242" t="str">
        <f t="shared" si="0"/>
        <v/>
      </c>
      <c r="BR46" s="242" t="str">
        <f t="shared" si="1"/>
        <v/>
      </c>
    </row>
    <row r="47" spans="1:70" s="4" customFormat="1" ht="15.75" customHeight="1">
      <c r="A47" s="2">
        <v>38</v>
      </c>
      <c r="B47" s="38" t="str">
        <f>IF(นักเรียน!C43="","",นักเรียน!C43)</f>
        <v/>
      </c>
      <c r="C47" s="39" t="str">
        <f>IF(นักเรียน!D43="","",นักเรียน!D43)</f>
        <v/>
      </c>
      <c r="D47" s="233" t="str">
        <f>IF(นักเรียน!E43="","",นักเรียน!E43)</f>
        <v/>
      </c>
      <c r="E47" s="185"/>
      <c r="F47" s="186"/>
      <c r="G47" s="186"/>
      <c r="H47" s="186"/>
      <c r="I47" s="186"/>
      <c r="J47" s="186"/>
      <c r="K47" s="186"/>
      <c r="L47" s="186"/>
      <c r="M47" s="187"/>
      <c r="N47" s="185"/>
      <c r="O47" s="186"/>
      <c r="P47" s="186"/>
      <c r="Q47" s="186"/>
      <c r="R47" s="186"/>
      <c r="S47" s="187"/>
      <c r="T47" s="185"/>
      <c r="U47" s="186"/>
      <c r="V47" s="186"/>
      <c r="W47" s="186"/>
      <c r="X47" s="186"/>
      <c r="Y47" s="186"/>
      <c r="Z47" s="186"/>
      <c r="AA47" s="186"/>
      <c r="AB47" s="186"/>
      <c r="AC47" s="186"/>
      <c r="AD47" s="186"/>
      <c r="AE47" s="186"/>
      <c r="AF47" s="186"/>
      <c r="AG47" s="187"/>
      <c r="AH47" s="185"/>
      <c r="AI47" s="186"/>
      <c r="AJ47" s="186"/>
      <c r="AK47" s="186"/>
      <c r="AL47" s="186"/>
      <c r="AM47" s="186"/>
      <c r="AN47" s="186"/>
      <c r="AO47" s="186"/>
      <c r="AP47" s="186"/>
      <c r="AQ47" s="186"/>
      <c r="AR47" s="186"/>
      <c r="AS47" s="187"/>
      <c r="AT47" s="185"/>
      <c r="AU47" s="186"/>
      <c r="AV47" s="186"/>
      <c r="AW47" s="186"/>
      <c r="AX47" s="186"/>
      <c r="AY47" s="186"/>
      <c r="AZ47" s="186"/>
      <c r="BA47" s="187"/>
      <c r="BB47" s="249" t="str">
        <f t="shared" si="2"/>
        <v/>
      </c>
      <c r="BC47" s="7" t="str">
        <f t="shared" si="3"/>
        <v/>
      </c>
      <c r="BF47" s="242" t="str">
        <f t="shared" si="4"/>
        <v/>
      </c>
      <c r="BG47" s="243" t="str">
        <f t="shared" si="5"/>
        <v/>
      </c>
      <c r="BH47" s="242" t="str">
        <f t="shared" si="6"/>
        <v/>
      </c>
      <c r="BI47" s="243" t="str">
        <f t="shared" si="7"/>
        <v/>
      </c>
      <c r="BJ47" s="242" t="str">
        <f t="shared" si="8"/>
        <v/>
      </c>
      <c r="BK47" s="243" t="str">
        <f t="shared" si="9"/>
        <v/>
      </c>
      <c r="BL47" s="242" t="str">
        <f t="shared" si="10"/>
        <v/>
      </c>
      <c r="BM47" s="243" t="str">
        <f t="shared" si="11"/>
        <v/>
      </c>
      <c r="BN47" s="242" t="str">
        <f t="shared" si="12"/>
        <v/>
      </c>
      <c r="BO47" s="243" t="str">
        <f t="shared" si="13"/>
        <v/>
      </c>
      <c r="BP47" s="243" t="str">
        <f t="shared" si="14"/>
        <v/>
      </c>
      <c r="BQ47" s="242" t="str">
        <f t="shared" si="0"/>
        <v/>
      </c>
      <c r="BR47" s="242" t="str">
        <f t="shared" si="1"/>
        <v/>
      </c>
    </row>
    <row r="48" spans="1:70" s="4" customFormat="1" ht="15.75" customHeight="1">
      <c r="A48" s="2">
        <v>39</v>
      </c>
      <c r="B48" s="38" t="str">
        <f>IF(นักเรียน!C44="","",นักเรียน!C44)</f>
        <v/>
      </c>
      <c r="C48" s="39" t="str">
        <f>IF(นักเรียน!D44="","",นักเรียน!D44)</f>
        <v/>
      </c>
      <c r="D48" s="233" t="str">
        <f>IF(นักเรียน!E44="","",นักเรียน!E44)</f>
        <v/>
      </c>
      <c r="E48" s="185"/>
      <c r="F48" s="186"/>
      <c r="G48" s="186"/>
      <c r="H48" s="186"/>
      <c r="I48" s="186"/>
      <c r="J48" s="186"/>
      <c r="K48" s="186"/>
      <c r="L48" s="186"/>
      <c r="M48" s="187"/>
      <c r="N48" s="185"/>
      <c r="O48" s="186"/>
      <c r="P48" s="186"/>
      <c r="Q48" s="186"/>
      <c r="R48" s="186"/>
      <c r="S48" s="187"/>
      <c r="T48" s="185"/>
      <c r="U48" s="186"/>
      <c r="V48" s="186"/>
      <c r="W48" s="186"/>
      <c r="X48" s="186"/>
      <c r="Y48" s="186"/>
      <c r="Z48" s="186"/>
      <c r="AA48" s="186"/>
      <c r="AB48" s="186"/>
      <c r="AC48" s="186"/>
      <c r="AD48" s="186"/>
      <c r="AE48" s="186"/>
      <c r="AF48" s="186"/>
      <c r="AG48" s="187"/>
      <c r="AH48" s="185"/>
      <c r="AI48" s="186"/>
      <c r="AJ48" s="186"/>
      <c r="AK48" s="186"/>
      <c r="AL48" s="186"/>
      <c r="AM48" s="186"/>
      <c r="AN48" s="186"/>
      <c r="AO48" s="186"/>
      <c r="AP48" s="186"/>
      <c r="AQ48" s="186"/>
      <c r="AR48" s="186"/>
      <c r="AS48" s="187"/>
      <c r="AT48" s="185"/>
      <c r="AU48" s="186"/>
      <c r="AV48" s="186"/>
      <c r="AW48" s="186"/>
      <c r="AX48" s="186"/>
      <c r="AY48" s="186"/>
      <c r="AZ48" s="186"/>
      <c r="BA48" s="187"/>
      <c r="BB48" s="249" t="str">
        <f t="shared" si="2"/>
        <v/>
      </c>
      <c r="BC48" s="7" t="str">
        <f t="shared" si="3"/>
        <v/>
      </c>
      <c r="BF48" s="242" t="str">
        <f t="shared" si="4"/>
        <v/>
      </c>
      <c r="BG48" s="243" t="str">
        <f t="shared" si="5"/>
        <v/>
      </c>
      <c r="BH48" s="242" t="str">
        <f t="shared" si="6"/>
        <v/>
      </c>
      <c r="BI48" s="243" t="str">
        <f t="shared" si="7"/>
        <v/>
      </c>
      <c r="BJ48" s="242" t="str">
        <f t="shared" si="8"/>
        <v/>
      </c>
      <c r="BK48" s="243" t="str">
        <f t="shared" si="9"/>
        <v/>
      </c>
      <c r="BL48" s="242" t="str">
        <f t="shared" si="10"/>
        <v/>
      </c>
      <c r="BM48" s="243" t="str">
        <f t="shared" si="11"/>
        <v/>
      </c>
      <c r="BN48" s="242" t="str">
        <f t="shared" si="12"/>
        <v/>
      </c>
      <c r="BO48" s="243" t="str">
        <f t="shared" si="13"/>
        <v/>
      </c>
      <c r="BP48" s="243" t="str">
        <f t="shared" si="14"/>
        <v/>
      </c>
      <c r="BQ48" s="242" t="str">
        <f t="shared" si="0"/>
        <v/>
      </c>
      <c r="BR48" s="242" t="str">
        <f t="shared" si="1"/>
        <v/>
      </c>
    </row>
    <row r="49" spans="1:70" s="4" customFormat="1" ht="15.75" customHeight="1">
      <c r="A49" s="2">
        <v>40</v>
      </c>
      <c r="B49" s="38" t="str">
        <f>IF(นักเรียน!C45="","",นักเรียน!C45)</f>
        <v/>
      </c>
      <c r="C49" s="39" t="str">
        <f>IF(นักเรียน!D45="","",นักเรียน!D45)</f>
        <v/>
      </c>
      <c r="D49" s="233" t="str">
        <f>IF(นักเรียน!E45="","",นักเรียน!E45)</f>
        <v/>
      </c>
      <c r="E49" s="185"/>
      <c r="F49" s="186"/>
      <c r="G49" s="186"/>
      <c r="H49" s="186"/>
      <c r="I49" s="186"/>
      <c r="J49" s="186"/>
      <c r="K49" s="186"/>
      <c r="L49" s="186"/>
      <c r="M49" s="187"/>
      <c r="N49" s="185"/>
      <c r="O49" s="186"/>
      <c r="P49" s="186"/>
      <c r="Q49" s="186"/>
      <c r="R49" s="186"/>
      <c r="S49" s="187"/>
      <c r="T49" s="185"/>
      <c r="U49" s="186"/>
      <c r="V49" s="186"/>
      <c r="W49" s="186"/>
      <c r="X49" s="186"/>
      <c r="Y49" s="186"/>
      <c r="Z49" s="186"/>
      <c r="AA49" s="186"/>
      <c r="AB49" s="186"/>
      <c r="AC49" s="186"/>
      <c r="AD49" s="186"/>
      <c r="AE49" s="186"/>
      <c r="AF49" s="186"/>
      <c r="AG49" s="187"/>
      <c r="AH49" s="185"/>
      <c r="AI49" s="186"/>
      <c r="AJ49" s="186"/>
      <c r="AK49" s="186"/>
      <c r="AL49" s="186"/>
      <c r="AM49" s="186"/>
      <c r="AN49" s="186"/>
      <c r="AO49" s="186"/>
      <c r="AP49" s="186"/>
      <c r="AQ49" s="186"/>
      <c r="AR49" s="186"/>
      <c r="AS49" s="187"/>
      <c r="AT49" s="185"/>
      <c r="AU49" s="186"/>
      <c r="AV49" s="186"/>
      <c r="AW49" s="186"/>
      <c r="AX49" s="186"/>
      <c r="AY49" s="186"/>
      <c r="AZ49" s="186"/>
      <c r="BA49" s="187"/>
      <c r="BB49" s="249" t="str">
        <f t="shared" si="2"/>
        <v/>
      </c>
      <c r="BC49" s="7" t="str">
        <f t="shared" si="3"/>
        <v/>
      </c>
      <c r="BF49" s="242" t="str">
        <f t="shared" si="4"/>
        <v/>
      </c>
      <c r="BG49" s="243" t="str">
        <f t="shared" si="5"/>
        <v/>
      </c>
      <c r="BH49" s="242" t="str">
        <f t="shared" si="6"/>
        <v/>
      </c>
      <c r="BI49" s="243" t="str">
        <f t="shared" si="7"/>
        <v/>
      </c>
      <c r="BJ49" s="242" t="str">
        <f t="shared" si="8"/>
        <v/>
      </c>
      <c r="BK49" s="243" t="str">
        <f t="shared" si="9"/>
        <v/>
      </c>
      <c r="BL49" s="242" t="str">
        <f t="shared" si="10"/>
        <v/>
      </c>
      <c r="BM49" s="243" t="str">
        <f t="shared" si="11"/>
        <v/>
      </c>
      <c r="BN49" s="242" t="str">
        <f t="shared" si="12"/>
        <v/>
      </c>
      <c r="BO49" s="243" t="str">
        <f t="shared" si="13"/>
        <v/>
      </c>
      <c r="BP49" s="243" t="str">
        <f t="shared" si="14"/>
        <v/>
      </c>
      <c r="BQ49" s="242" t="str">
        <f t="shared" si="0"/>
        <v/>
      </c>
      <c r="BR49" s="242" t="str">
        <f t="shared" si="1"/>
        <v/>
      </c>
    </row>
    <row r="50" spans="1:70" s="4" customFormat="1" ht="15.75" customHeight="1">
      <c r="A50" s="2">
        <v>41</v>
      </c>
      <c r="B50" s="38" t="str">
        <f>IF(นักเรียน!C46="","",นักเรียน!C46)</f>
        <v/>
      </c>
      <c r="C50" s="39" t="str">
        <f>IF(นักเรียน!D46="","",นักเรียน!D46)</f>
        <v/>
      </c>
      <c r="D50" s="233" t="str">
        <f>IF(นักเรียน!E46="","",นักเรียน!E46)</f>
        <v/>
      </c>
      <c r="E50" s="185"/>
      <c r="F50" s="186"/>
      <c r="G50" s="186"/>
      <c r="H50" s="186"/>
      <c r="I50" s="186"/>
      <c r="J50" s="186"/>
      <c r="K50" s="186"/>
      <c r="L50" s="186"/>
      <c r="M50" s="187"/>
      <c r="N50" s="185"/>
      <c r="O50" s="186"/>
      <c r="P50" s="186"/>
      <c r="Q50" s="186"/>
      <c r="R50" s="186"/>
      <c r="S50" s="187"/>
      <c r="T50" s="185"/>
      <c r="U50" s="186"/>
      <c r="V50" s="186"/>
      <c r="W50" s="186"/>
      <c r="X50" s="186"/>
      <c r="Y50" s="186"/>
      <c r="Z50" s="186"/>
      <c r="AA50" s="186"/>
      <c r="AB50" s="186"/>
      <c r="AC50" s="186"/>
      <c r="AD50" s="186"/>
      <c r="AE50" s="186"/>
      <c r="AF50" s="186"/>
      <c r="AG50" s="187"/>
      <c r="AH50" s="185"/>
      <c r="AI50" s="186"/>
      <c r="AJ50" s="186"/>
      <c r="AK50" s="186"/>
      <c r="AL50" s="186"/>
      <c r="AM50" s="186"/>
      <c r="AN50" s="186"/>
      <c r="AO50" s="186"/>
      <c r="AP50" s="186"/>
      <c r="AQ50" s="186"/>
      <c r="AR50" s="186"/>
      <c r="AS50" s="187"/>
      <c r="AT50" s="185"/>
      <c r="AU50" s="186"/>
      <c r="AV50" s="186"/>
      <c r="AW50" s="186"/>
      <c r="AX50" s="186"/>
      <c r="AY50" s="186"/>
      <c r="AZ50" s="186"/>
      <c r="BA50" s="187"/>
      <c r="BB50" s="249" t="str">
        <f t="shared" si="2"/>
        <v/>
      </c>
      <c r="BC50" s="7" t="str">
        <f t="shared" si="3"/>
        <v/>
      </c>
      <c r="BF50" s="242" t="str">
        <f t="shared" si="4"/>
        <v/>
      </c>
      <c r="BG50" s="243" t="str">
        <f t="shared" si="5"/>
        <v/>
      </c>
      <c r="BH50" s="242" t="str">
        <f t="shared" si="6"/>
        <v/>
      </c>
      <c r="BI50" s="243" t="str">
        <f t="shared" si="7"/>
        <v/>
      </c>
      <c r="BJ50" s="242" t="str">
        <f t="shared" si="8"/>
        <v/>
      </c>
      <c r="BK50" s="243" t="str">
        <f t="shared" si="9"/>
        <v/>
      </c>
      <c r="BL50" s="242" t="str">
        <f t="shared" si="10"/>
        <v/>
      </c>
      <c r="BM50" s="243" t="str">
        <f t="shared" si="11"/>
        <v/>
      </c>
      <c r="BN50" s="242" t="str">
        <f t="shared" si="12"/>
        <v/>
      </c>
      <c r="BO50" s="243" t="str">
        <f t="shared" si="13"/>
        <v/>
      </c>
      <c r="BP50" s="243" t="str">
        <f t="shared" si="14"/>
        <v/>
      </c>
      <c r="BQ50" s="242" t="str">
        <f t="shared" si="0"/>
        <v/>
      </c>
      <c r="BR50" s="242" t="str">
        <f t="shared" si="1"/>
        <v/>
      </c>
    </row>
    <row r="51" spans="1:70" s="4" customFormat="1" ht="15.75" customHeight="1">
      <c r="A51" s="2">
        <v>42</v>
      </c>
      <c r="B51" s="38" t="str">
        <f>IF(นักเรียน!C47="","",นักเรียน!C47)</f>
        <v/>
      </c>
      <c r="C51" s="39" t="str">
        <f>IF(นักเรียน!D47="","",นักเรียน!D47)</f>
        <v/>
      </c>
      <c r="D51" s="233" t="str">
        <f>IF(นักเรียน!E47="","",นักเรียน!E47)</f>
        <v/>
      </c>
      <c r="E51" s="185"/>
      <c r="F51" s="186"/>
      <c r="G51" s="186"/>
      <c r="H51" s="186"/>
      <c r="I51" s="186"/>
      <c r="J51" s="186"/>
      <c r="K51" s="186"/>
      <c r="L51" s="186"/>
      <c r="M51" s="187"/>
      <c r="N51" s="185"/>
      <c r="O51" s="186"/>
      <c r="P51" s="186"/>
      <c r="Q51" s="186"/>
      <c r="R51" s="186"/>
      <c r="S51" s="187"/>
      <c r="T51" s="185"/>
      <c r="U51" s="186"/>
      <c r="V51" s="186"/>
      <c r="W51" s="186"/>
      <c r="X51" s="186"/>
      <c r="Y51" s="186"/>
      <c r="Z51" s="186"/>
      <c r="AA51" s="186"/>
      <c r="AB51" s="186"/>
      <c r="AC51" s="186"/>
      <c r="AD51" s="186"/>
      <c r="AE51" s="186"/>
      <c r="AF51" s="186"/>
      <c r="AG51" s="187"/>
      <c r="AH51" s="185"/>
      <c r="AI51" s="186"/>
      <c r="AJ51" s="186"/>
      <c r="AK51" s="186"/>
      <c r="AL51" s="186"/>
      <c r="AM51" s="186"/>
      <c r="AN51" s="186"/>
      <c r="AO51" s="186"/>
      <c r="AP51" s="186"/>
      <c r="AQ51" s="186"/>
      <c r="AR51" s="186"/>
      <c r="AS51" s="187"/>
      <c r="AT51" s="185"/>
      <c r="AU51" s="186"/>
      <c r="AV51" s="186"/>
      <c r="AW51" s="186"/>
      <c r="AX51" s="186"/>
      <c r="AY51" s="186"/>
      <c r="AZ51" s="186"/>
      <c r="BA51" s="187"/>
      <c r="BB51" s="249" t="str">
        <f t="shared" si="2"/>
        <v/>
      </c>
      <c r="BC51" s="7" t="str">
        <f t="shared" si="3"/>
        <v/>
      </c>
      <c r="BF51" s="242" t="str">
        <f t="shared" si="4"/>
        <v/>
      </c>
      <c r="BG51" s="243" t="str">
        <f t="shared" si="5"/>
        <v/>
      </c>
      <c r="BH51" s="242" t="str">
        <f t="shared" si="6"/>
        <v/>
      </c>
      <c r="BI51" s="243" t="str">
        <f t="shared" si="7"/>
        <v/>
      </c>
      <c r="BJ51" s="242" t="str">
        <f t="shared" si="8"/>
        <v/>
      </c>
      <c r="BK51" s="243" t="str">
        <f t="shared" si="9"/>
        <v/>
      </c>
      <c r="BL51" s="242" t="str">
        <f t="shared" si="10"/>
        <v/>
      </c>
      <c r="BM51" s="243" t="str">
        <f t="shared" si="11"/>
        <v/>
      </c>
      <c r="BN51" s="242" t="str">
        <f t="shared" si="12"/>
        <v/>
      </c>
      <c r="BO51" s="243" t="str">
        <f t="shared" si="13"/>
        <v/>
      </c>
      <c r="BP51" s="243" t="str">
        <f t="shared" si="14"/>
        <v/>
      </c>
      <c r="BQ51" s="242" t="str">
        <f t="shared" si="0"/>
        <v/>
      </c>
      <c r="BR51" s="242" t="str">
        <f t="shared" si="1"/>
        <v/>
      </c>
    </row>
    <row r="52" spans="1:70" s="4" customFormat="1" ht="15.75" customHeight="1">
      <c r="A52" s="2">
        <v>43</v>
      </c>
      <c r="B52" s="38" t="str">
        <f>IF(นักเรียน!C48="","",นักเรียน!C48)</f>
        <v/>
      </c>
      <c r="C52" s="39" t="str">
        <f>IF(นักเรียน!D48="","",นักเรียน!D48)</f>
        <v/>
      </c>
      <c r="D52" s="233" t="str">
        <f>IF(นักเรียน!E48="","",นักเรียน!E48)</f>
        <v/>
      </c>
      <c r="E52" s="185"/>
      <c r="F52" s="186"/>
      <c r="G52" s="186"/>
      <c r="H52" s="186"/>
      <c r="I52" s="186"/>
      <c r="J52" s="186"/>
      <c r="K52" s="186"/>
      <c r="L52" s="186"/>
      <c r="M52" s="187"/>
      <c r="N52" s="185"/>
      <c r="O52" s="186"/>
      <c r="P52" s="186"/>
      <c r="Q52" s="186"/>
      <c r="R52" s="186"/>
      <c r="S52" s="187"/>
      <c r="T52" s="185"/>
      <c r="U52" s="186"/>
      <c r="V52" s="186"/>
      <c r="W52" s="186"/>
      <c r="X52" s="186"/>
      <c r="Y52" s="186"/>
      <c r="Z52" s="186"/>
      <c r="AA52" s="186"/>
      <c r="AB52" s="186"/>
      <c r="AC52" s="186"/>
      <c r="AD52" s="186"/>
      <c r="AE52" s="186"/>
      <c r="AF52" s="186"/>
      <c r="AG52" s="187"/>
      <c r="AH52" s="185"/>
      <c r="AI52" s="186"/>
      <c r="AJ52" s="186"/>
      <c r="AK52" s="186"/>
      <c r="AL52" s="186"/>
      <c r="AM52" s="186"/>
      <c r="AN52" s="186"/>
      <c r="AO52" s="186"/>
      <c r="AP52" s="186"/>
      <c r="AQ52" s="186"/>
      <c r="AR52" s="186"/>
      <c r="AS52" s="187"/>
      <c r="AT52" s="185"/>
      <c r="AU52" s="186"/>
      <c r="AV52" s="186"/>
      <c r="AW52" s="186"/>
      <c r="AX52" s="186"/>
      <c r="AY52" s="186"/>
      <c r="AZ52" s="186"/>
      <c r="BA52" s="187"/>
      <c r="BB52" s="249" t="str">
        <f t="shared" si="2"/>
        <v/>
      </c>
      <c r="BC52" s="7" t="str">
        <f t="shared" si="3"/>
        <v/>
      </c>
      <c r="BF52" s="242" t="str">
        <f t="shared" si="4"/>
        <v/>
      </c>
      <c r="BG52" s="243" t="str">
        <f t="shared" si="5"/>
        <v/>
      </c>
      <c r="BH52" s="242" t="str">
        <f t="shared" si="6"/>
        <v/>
      </c>
      <c r="BI52" s="243" t="str">
        <f t="shared" si="7"/>
        <v/>
      </c>
      <c r="BJ52" s="242" t="str">
        <f t="shared" si="8"/>
        <v/>
      </c>
      <c r="BK52" s="243" t="str">
        <f t="shared" si="9"/>
        <v/>
      </c>
      <c r="BL52" s="242" t="str">
        <f t="shared" si="10"/>
        <v/>
      </c>
      <c r="BM52" s="243" t="str">
        <f t="shared" si="11"/>
        <v/>
      </c>
      <c r="BN52" s="242" t="str">
        <f t="shared" si="12"/>
        <v/>
      </c>
      <c r="BO52" s="243" t="str">
        <f t="shared" si="13"/>
        <v/>
      </c>
      <c r="BP52" s="243" t="str">
        <f t="shared" si="14"/>
        <v/>
      </c>
      <c r="BQ52" s="242" t="str">
        <f t="shared" si="0"/>
        <v/>
      </c>
      <c r="BR52" s="242" t="str">
        <f t="shared" si="1"/>
        <v/>
      </c>
    </row>
    <row r="53" spans="1:70" s="4" customFormat="1" ht="15.75" customHeight="1">
      <c r="A53" s="2">
        <v>44</v>
      </c>
      <c r="B53" s="38" t="str">
        <f>IF(นักเรียน!C49="","",นักเรียน!C49)</f>
        <v/>
      </c>
      <c r="C53" s="39" t="str">
        <f>IF(นักเรียน!D49="","",นักเรียน!D49)</f>
        <v/>
      </c>
      <c r="D53" s="233" t="str">
        <f>IF(นักเรียน!E49="","",นักเรียน!E49)</f>
        <v/>
      </c>
      <c r="E53" s="185"/>
      <c r="F53" s="186"/>
      <c r="G53" s="186"/>
      <c r="H53" s="186"/>
      <c r="I53" s="186"/>
      <c r="J53" s="186"/>
      <c r="K53" s="186"/>
      <c r="L53" s="186"/>
      <c r="M53" s="187"/>
      <c r="N53" s="185"/>
      <c r="O53" s="186"/>
      <c r="P53" s="186"/>
      <c r="Q53" s="186"/>
      <c r="R53" s="186"/>
      <c r="S53" s="187"/>
      <c r="T53" s="185"/>
      <c r="U53" s="186"/>
      <c r="V53" s="186"/>
      <c r="W53" s="186"/>
      <c r="X53" s="186"/>
      <c r="Y53" s="186"/>
      <c r="Z53" s="186"/>
      <c r="AA53" s="186"/>
      <c r="AB53" s="186"/>
      <c r="AC53" s="186"/>
      <c r="AD53" s="186"/>
      <c r="AE53" s="186"/>
      <c r="AF53" s="186"/>
      <c r="AG53" s="187"/>
      <c r="AH53" s="185"/>
      <c r="AI53" s="186"/>
      <c r="AJ53" s="186"/>
      <c r="AK53" s="186"/>
      <c r="AL53" s="186"/>
      <c r="AM53" s="186"/>
      <c r="AN53" s="186"/>
      <c r="AO53" s="186"/>
      <c r="AP53" s="186"/>
      <c r="AQ53" s="186"/>
      <c r="AR53" s="186"/>
      <c r="AS53" s="187"/>
      <c r="AT53" s="185"/>
      <c r="AU53" s="186"/>
      <c r="AV53" s="186"/>
      <c r="AW53" s="186"/>
      <c r="AX53" s="186"/>
      <c r="AY53" s="186"/>
      <c r="AZ53" s="186"/>
      <c r="BA53" s="187"/>
      <c r="BB53" s="249" t="str">
        <f t="shared" si="2"/>
        <v/>
      </c>
      <c r="BC53" s="7" t="str">
        <f t="shared" si="3"/>
        <v/>
      </c>
      <c r="BF53" s="242" t="str">
        <f t="shared" si="4"/>
        <v/>
      </c>
      <c r="BG53" s="243" t="str">
        <f t="shared" si="5"/>
        <v/>
      </c>
      <c r="BH53" s="242" t="str">
        <f t="shared" si="6"/>
        <v/>
      </c>
      <c r="BI53" s="243" t="str">
        <f t="shared" si="7"/>
        <v/>
      </c>
      <c r="BJ53" s="242" t="str">
        <f t="shared" si="8"/>
        <v/>
      </c>
      <c r="BK53" s="243" t="str">
        <f t="shared" si="9"/>
        <v/>
      </c>
      <c r="BL53" s="242" t="str">
        <f t="shared" si="10"/>
        <v/>
      </c>
      <c r="BM53" s="243" t="str">
        <f t="shared" si="11"/>
        <v/>
      </c>
      <c r="BN53" s="242" t="str">
        <f t="shared" si="12"/>
        <v/>
      </c>
      <c r="BO53" s="243" t="str">
        <f t="shared" si="13"/>
        <v/>
      </c>
      <c r="BP53" s="243" t="str">
        <f t="shared" si="14"/>
        <v/>
      </c>
      <c r="BQ53" s="242" t="str">
        <f t="shared" si="0"/>
        <v/>
      </c>
      <c r="BR53" s="242" t="str">
        <f t="shared" si="1"/>
        <v/>
      </c>
    </row>
    <row r="54" spans="1:70" s="4" customFormat="1" ht="15.75" customHeight="1">
      <c r="A54" s="2">
        <v>45</v>
      </c>
      <c r="B54" s="38" t="str">
        <f>IF(นักเรียน!C50="","",นักเรียน!C50)</f>
        <v/>
      </c>
      <c r="C54" s="39" t="str">
        <f>IF(นักเรียน!D50="","",นักเรียน!D50)</f>
        <v/>
      </c>
      <c r="D54" s="233" t="str">
        <f>IF(นักเรียน!E50="","",นักเรียน!E50)</f>
        <v/>
      </c>
      <c r="E54" s="185"/>
      <c r="F54" s="186"/>
      <c r="G54" s="186"/>
      <c r="H54" s="186"/>
      <c r="I54" s="186"/>
      <c r="J54" s="186"/>
      <c r="K54" s="186"/>
      <c r="L54" s="186"/>
      <c r="M54" s="187"/>
      <c r="N54" s="185"/>
      <c r="O54" s="186"/>
      <c r="P54" s="186"/>
      <c r="Q54" s="186"/>
      <c r="R54" s="186"/>
      <c r="S54" s="187"/>
      <c r="T54" s="185"/>
      <c r="U54" s="186"/>
      <c r="V54" s="186"/>
      <c r="W54" s="186"/>
      <c r="X54" s="186"/>
      <c r="Y54" s="186"/>
      <c r="Z54" s="186"/>
      <c r="AA54" s="186"/>
      <c r="AB54" s="186"/>
      <c r="AC54" s="186"/>
      <c r="AD54" s="186"/>
      <c r="AE54" s="186"/>
      <c r="AF54" s="186"/>
      <c r="AG54" s="187"/>
      <c r="AH54" s="185"/>
      <c r="AI54" s="186"/>
      <c r="AJ54" s="186"/>
      <c r="AK54" s="186"/>
      <c r="AL54" s="186"/>
      <c r="AM54" s="186"/>
      <c r="AN54" s="186"/>
      <c r="AO54" s="186"/>
      <c r="AP54" s="186"/>
      <c r="AQ54" s="186"/>
      <c r="AR54" s="186"/>
      <c r="AS54" s="187"/>
      <c r="AT54" s="185"/>
      <c r="AU54" s="186"/>
      <c r="AV54" s="186"/>
      <c r="AW54" s="186"/>
      <c r="AX54" s="186"/>
      <c r="AY54" s="186"/>
      <c r="AZ54" s="186"/>
      <c r="BA54" s="187"/>
      <c r="BB54" s="249" t="str">
        <f t="shared" si="2"/>
        <v/>
      </c>
      <c r="BC54" s="7" t="str">
        <f t="shared" si="3"/>
        <v/>
      </c>
      <c r="BF54" s="242" t="str">
        <f t="shared" si="4"/>
        <v/>
      </c>
      <c r="BG54" s="243" t="str">
        <f t="shared" si="5"/>
        <v/>
      </c>
      <c r="BH54" s="242" t="str">
        <f t="shared" si="6"/>
        <v/>
      </c>
      <c r="BI54" s="243" t="str">
        <f t="shared" si="7"/>
        <v/>
      </c>
      <c r="BJ54" s="242" t="str">
        <f t="shared" si="8"/>
        <v/>
      </c>
      <c r="BK54" s="243" t="str">
        <f t="shared" si="9"/>
        <v/>
      </c>
      <c r="BL54" s="242" t="str">
        <f t="shared" si="10"/>
        <v/>
      </c>
      <c r="BM54" s="243" t="str">
        <f t="shared" si="11"/>
        <v/>
      </c>
      <c r="BN54" s="242" t="str">
        <f t="shared" si="12"/>
        <v/>
      </c>
      <c r="BO54" s="243" t="str">
        <f t="shared" si="13"/>
        <v/>
      </c>
      <c r="BP54" s="243" t="str">
        <f t="shared" si="14"/>
        <v/>
      </c>
      <c r="BQ54" s="242" t="str">
        <f t="shared" si="0"/>
        <v/>
      </c>
      <c r="BR54" s="242" t="str">
        <f t="shared" si="1"/>
        <v/>
      </c>
    </row>
    <row r="55" spans="1:70" s="163" customFormat="1" ht="15.75" customHeight="1">
      <c r="BE55" s="164"/>
      <c r="BF55" s="164"/>
      <c r="BG55" s="164"/>
      <c r="BH55" s="164"/>
      <c r="BI55" s="164"/>
      <c r="BJ55" s="164"/>
      <c r="BK55" s="164"/>
      <c r="BL55" s="164"/>
      <c r="BM55" s="164"/>
      <c r="BN55" s="164"/>
      <c r="BO55" s="164"/>
      <c r="BP55" s="164"/>
      <c r="BQ55" s="164"/>
      <c r="BR55" s="164"/>
    </row>
    <row r="56" spans="1:70" s="164" customFormat="1"/>
    <row r="57" spans="1:70" s="164" customFormat="1"/>
    <row r="58" spans="1:70" s="164" customFormat="1"/>
    <row r="59" spans="1:70" s="164" customFormat="1"/>
    <row r="60" spans="1:70" s="164" customFormat="1"/>
    <row r="61" spans="1:70" s="164" customFormat="1"/>
    <row r="62" spans="1:70" s="164" customFormat="1"/>
    <row r="63" spans="1:70" s="164" customFormat="1"/>
    <row r="64" spans="1:70" s="164" customFormat="1"/>
    <row r="65" spans="57:70" s="164" customFormat="1"/>
    <row r="66" spans="57:70" s="164" customFormat="1"/>
    <row r="67" spans="57:70" s="164" customFormat="1"/>
    <row r="68" spans="57:70" s="164" customFormat="1"/>
    <row r="69" spans="57:70" s="164" customFormat="1"/>
    <row r="70" spans="57:70" s="164" customFormat="1"/>
    <row r="71" spans="57:70" s="164" customFormat="1"/>
    <row r="72" spans="57:70" s="164" customFormat="1"/>
    <row r="73" spans="57:70" s="164" customFormat="1"/>
    <row r="74" spans="57:70" s="164" customFormat="1"/>
    <row r="75" spans="57:70" s="164" customFormat="1"/>
    <row r="76" spans="57:70" s="164" customFormat="1"/>
    <row r="77" spans="57:70" s="164" customFormat="1"/>
    <row r="78" spans="57:70" s="164" customFormat="1">
      <c r="BE78" s="1"/>
      <c r="BF78" s="1"/>
      <c r="BG78" s="1"/>
      <c r="BH78" s="1"/>
      <c r="BI78" s="1"/>
      <c r="BJ78" s="1"/>
      <c r="BK78" s="1"/>
      <c r="BL78" s="1"/>
      <c r="BM78" s="1"/>
      <c r="BN78" s="1"/>
      <c r="BO78" s="1"/>
      <c r="BP78" s="1"/>
      <c r="BQ78" s="1"/>
      <c r="BR78" s="1"/>
    </row>
    <row r="79" spans="57:70" s="164" customFormat="1">
      <c r="BE79" s="1"/>
      <c r="BF79" s="1"/>
      <c r="BG79" s="1"/>
      <c r="BH79" s="1"/>
      <c r="BI79" s="1"/>
      <c r="BJ79" s="1"/>
      <c r="BK79" s="1"/>
      <c r="BL79" s="1"/>
      <c r="BM79" s="1"/>
      <c r="BN79" s="1"/>
      <c r="BO79" s="1"/>
      <c r="BP79" s="1"/>
      <c r="BQ79" s="1"/>
      <c r="BR79" s="1"/>
    </row>
    <row r="80" spans="57:70" s="164" customFormat="1">
      <c r="BE80" s="1"/>
      <c r="BF80" s="1"/>
      <c r="BG80" s="1"/>
      <c r="BH80" s="1"/>
      <c r="BI80" s="1"/>
      <c r="BJ80" s="1"/>
      <c r="BK80" s="1"/>
      <c r="BL80" s="1"/>
      <c r="BM80" s="1"/>
      <c r="BN80" s="1"/>
      <c r="BO80" s="1"/>
      <c r="BP80" s="1"/>
      <c r="BQ80" s="1"/>
      <c r="BR80" s="1"/>
    </row>
  </sheetData>
  <sheetProtection password="CF03" sheet="1" objects="1" scenarios="1" selectLockedCells="1"/>
  <mergeCells count="100">
    <mergeCell ref="BP7:BP9"/>
    <mergeCell ref="BQ7:BQ9"/>
    <mergeCell ref="BR7:BR9"/>
    <mergeCell ref="BF8:BG8"/>
    <mergeCell ref="BH8:BI8"/>
    <mergeCell ref="BJ8:BK8"/>
    <mergeCell ref="BL8:BM8"/>
    <mergeCell ref="BN8:BO8"/>
    <mergeCell ref="AX7:AX9"/>
    <mergeCell ref="AT5:AW5"/>
    <mergeCell ref="AH4:AS4"/>
    <mergeCell ref="N1:AG1"/>
    <mergeCell ref="P2:AF2"/>
    <mergeCell ref="AH1:AS1"/>
    <mergeCell ref="AI2:AQ2"/>
    <mergeCell ref="N4:S4"/>
    <mergeCell ref="T4:AG4"/>
    <mergeCell ref="AT6:AW6"/>
    <mergeCell ref="AT7:AT9"/>
    <mergeCell ref="AU7:AU9"/>
    <mergeCell ref="AV7:AV9"/>
    <mergeCell ref="AW7:AW9"/>
    <mergeCell ref="AO7:AO9"/>
    <mergeCell ref="AP7:AP9"/>
    <mergeCell ref="AQ7:AQ9"/>
    <mergeCell ref="AR7:AR9"/>
    <mergeCell ref="AS7:AS9"/>
    <mergeCell ref="AJ7:AJ9"/>
    <mergeCell ref="AK7:AK9"/>
    <mergeCell ref="AL7:AL9"/>
    <mergeCell ref="AM7:AM9"/>
    <mergeCell ref="AN7:AN9"/>
    <mergeCell ref="S7:S9"/>
    <mergeCell ref="AG7:AG9"/>
    <mergeCell ref="AH7:AH9"/>
    <mergeCell ref="AI7:AI9"/>
    <mergeCell ref="B4:B9"/>
    <mergeCell ref="K6:L6"/>
    <mergeCell ref="N6:P6"/>
    <mergeCell ref="Q6:S6"/>
    <mergeCell ref="K7:K9"/>
    <mergeCell ref="L7:L9"/>
    <mergeCell ref="M7:M9"/>
    <mergeCell ref="N7:N9"/>
    <mergeCell ref="O7:O9"/>
    <mergeCell ref="P7:P9"/>
    <mergeCell ref="Q7:Q9"/>
    <mergeCell ref="R7:R9"/>
    <mergeCell ref="A4:A9"/>
    <mergeCell ref="E7:E9"/>
    <mergeCell ref="F7:F9"/>
    <mergeCell ref="G7:G9"/>
    <mergeCell ref="I6:J6"/>
    <mergeCell ref="C4:C9"/>
    <mergeCell ref="H7:H9"/>
    <mergeCell ref="I7:I9"/>
    <mergeCell ref="J7:J9"/>
    <mergeCell ref="E6:H6"/>
    <mergeCell ref="T6:AF6"/>
    <mergeCell ref="T7:AA7"/>
    <mergeCell ref="W8:Y8"/>
    <mergeCell ref="AC7:AE7"/>
    <mergeCell ref="AB7:AB9"/>
    <mergeCell ref="AF7:AF9"/>
    <mergeCell ref="T8:T9"/>
    <mergeCell ref="U8:U9"/>
    <mergeCell ref="V8:V9"/>
    <mergeCell ref="Z8:Z9"/>
    <mergeCell ref="AA8:AA9"/>
    <mergeCell ref="AC8:AC9"/>
    <mergeCell ref="AD8:AD9"/>
    <mergeCell ref="AE8:AE9"/>
    <mergeCell ref="C1:L1"/>
    <mergeCell ref="C2:L2"/>
    <mergeCell ref="E5:H5"/>
    <mergeCell ref="I5:J5"/>
    <mergeCell ref="K5:L5"/>
    <mergeCell ref="E4:M4"/>
    <mergeCell ref="D4:D9"/>
    <mergeCell ref="N5:P5"/>
    <mergeCell ref="Q5:S5"/>
    <mergeCell ref="T5:AF5"/>
    <mergeCell ref="AI5:AK5"/>
    <mergeCell ref="AL5:AN5"/>
    <mergeCell ref="AI6:AK6"/>
    <mergeCell ref="AP5:AQ5"/>
    <mergeCell ref="AR5:AS5"/>
    <mergeCell ref="AU2:BB2"/>
    <mergeCell ref="AT1:BC1"/>
    <mergeCell ref="AR6:AS6"/>
    <mergeCell ref="AP6:AQ6"/>
    <mergeCell ref="AL6:AN6"/>
    <mergeCell ref="BB4:BB9"/>
    <mergeCell ref="BC4:BC9"/>
    <mergeCell ref="AX6:BA6"/>
    <mergeCell ref="AY7:AY9"/>
    <mergeCell ref="AZ7:AZ9"/>
    <mergeCell ref="BA7:BA9"/>
    <mergeCell ref="AT4:BA4"/>
    <mergeCell ref="AX5:BA5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E10:BA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r:id="rId1"/>
  <colBreaks count="3" manualBreakCount="3">
    <brk id="13" max="53" man="1"/>
    <brk id="33" max="53" man="1"/>
    <brk id="45" max="53" man="1"/>
  </colBreaks>
</worksheet>
</file>

<file path=xl/worksheets/sheet5.xml><?xml version="1.0" encoding="utf-8"?>
<worksheet xmlns="http://schemas.openxmlformats.org/spreadsheetml/2006/main" xmlns:r="http://schemas.openxmlformats.org/officeDocument/2006/relationships">
  <sheetPr>
    <tabColor rgb="FFC00000"/>
  </sheetPr>
  <dimension ref="A1:DQ77"/>
  <sheetViews>
    <sheetView showGridLines="0" showRowColHeaders="0" workbookViewId="0">
      <pane xSplit="4" ySplit="6" topLeftCell="AT7" activePane="bottomRight" state="frozen"/>
      <selection pane="topRight" activeCell="E1" sqref="E1"/>
      <selection pane="bottomLeft" activeCell="A7" sqref="A7"/>
      <selection pane="bottomRight" activeCell="AH9" sqref="AH9"/>
    </sheetView>
  </sheetViews>
  <sheetFormatPr defaultColWidth="23.28515625" defaultRowHeight="22.5"/>
  <cols>
    <col min="1" max="1" width="4.140625" style="1" customWidth="1"/>
    <col min="2" max="2" width="9.85546875" style="1" customWidth="1"/>
    <col min="3" max="3" width="23.85546875" style="1" customWidth="1"/>
    <col min="4" max="4" width="6.7109375" style="1" customWidth="1"/>
    <col min="5" max="20" width="3.140625" style="1" customWidth="1"/>
    <col min="21" max="44" width="3.42578125" style="1" customWidth="1"/>
    <col min="45" max="74" width="2.5703125" style="1" customWidth="1"/>
    <col min="75" max="89" width="5.42578125" style="1" customWidth="1"/>
    <col min="90" max="90" width="14.7109375" style="1" customWidth="1"/>
    <col min="91" max="91" width="13.42578125" style="1" customWidth="1"/>
    <col min="92" max="92" width="5.42578125" style="1" customWidth="1"/>
    <col min="93" max="118" width="6.140625" style="1" customWidth="1"/>
    <col min="119" max="119" width="9.7109375" style="1" customWidth="1"/>
    <col min="120" max="120" width="10.140625" style="1" customWidth="1"/>
    <col min="121" max="121" width="9.85546875" style="1" customWidth="1"/>
    <col min="122" max="134" width="6.140625" style="1" customWidth="1"/>
    <col min="135" max="16384" width="23.28515625" style="1"/>
  </cols>
  <sheetData>
    <row r="1" spans="1:121" s="6" customFormat="1" ht="19.5" customHeight="1">
      <c r="A1" s="36"/>
      <c r="B1" s="36"/>
      <c r="C1" s="36" t="s">
        <v>46</v>
      </c>
      <c r="D1" s="36"/>
      <c r="E1" s="36"/>
      <c r="F1" s="36"/>
      <c r="G1" s="36"/>
      <c r="H1" s="36"/>
      <c r="I1" s="36"/>
      <c r="J1" s="36"/>
      <c r="K1" s="36"/>
      <c r="L1" s="36"/>
      <c r="M1" s="36"/>
      <c r="N1" s="36"/>
      <c r="O1" s="36"/>
      <c r="P1" s="36"/>
      <c r="Q1" s="36"/>
      <c r="R1" s="36"/>
      <c r="S1" s="36"/>
      <c r="T1" s="36"/>
      <c r="U1" s="36"/>
      <c r="V1" s="36"/>
      <c r="W1" s="36"/>
      <c r="X1" s="36"/>
      <c r="Y1" s="36"/>
      <c r="Z1" s="36"/>
      <c r="AA1" s="36"/>
      <c r="AB1" s="36"/>
      <c r="AC1" s="36"/>
      <c r="AD1" s="36"/>
      <c r="AE1" s="36"/>
      <c r="AF1" s="36"/>
      <c r="AG1" s="36"/>
      <c r="AH1" s="36"/>
      <c r="AI1" s="36"/>
      <c r="AJ1" s="36"/>
      <c r="AK1" s="36"/>
      <c r="AL1" s="36"/>
      <c r="AM1" s="36"/>
      <c r="AN1" s="36"/>
      <c r="AO1" s="36"/>
      <c r="AP1" s="36"/>
      <c r="AQ1" s="36"/>
      <c r="AR1" s="36"/>
      <c r="AS1" s="36"/>
      <c r="AT1" s="36"/>
      <c r="AU1" s="36"/>
      <c r="AV1" s="36"/>
      <c r="AW1" s="36"/>
      <c r="AX1" s="36"/>
      <c r="AY1" s="36"/>
      <c r="AZ1" s="36"/>
      <c r="BA1" s="36"/>
      <c r="BB1" s="36"/>
      <c r="BC1" s="36"/>
      <c r="BD1" s="36"/>
      <c r="BE1" s="36"/>
      <c r="BF1" s="36"/>
      <c r="BG1" s="36"/>
      <c r="BH1" s="36"/>
      <c r="BI1" s="36"/>
      <c r="BJ1" s="36"/>
      <c r="BK1" s="36"/>
      <c r="BL1" s="36"/>
      <c r="BM1" s="36"/>
      <c r="BN1" s="36"/>
      <c r="BO1" s="36"/>
      <c r="BP1" s="36"/>
      <c r="BQ1" s="36"/>
      <c r="BR1" s="36"/>
      <c r="BS1" s="36"/>
      <c r="BT1" s="36"/>
      <c r="BU1" s="36"/>
      <c r="BV1" s="36"/>
      <c r="BW1" s="36"/>
      <c r="BX1" s="36"/>
      <c r="BY1" s="36"/>
      <c r="BZ1" s="36"/>
      <c r="CA1" s="36"/>
      <c r="CB1" s="36"/>
      <c r="CC1" s="36"/>
      <c r="CD1" s="36"/>
      <c r="CE1" s="36"/>
      <c r="CF1" s="36"/>
      <c r="CG1" s="36"/>
      <c r="CH1" s="36"/>
      <c r="CI1" s="36"/>
      <c r="CJ1" s="36"/>
      <c r="CK1" s="36"/>
      <c r="CL1" s="36"/>
      <c r="CM1" s="36"/>
    </row>
    <row r="2" spans="1:121" s="6" customFormat="1" ht="19.5" customHeight="1">
      <c r="A2" s="36"/>
      <c r="B2" s="36"/>
      <c r="C2" s="36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D2" s="36"/>
      <c r="E2" s="36"/>
      <c r="F2" s="36"/>
      <c r="G2" s="36"/>
      <c r="H2" s="36"/>
      <c r="I2" s="36"/>
      <c r="J2" s="36"/>
      <c r="K2" s="36"/>
      <c r="L2" s="36"/>
      <c r="M2" s="36"/>
      <c r="N2" s="36"/>
      <c r="O2" s="36"/>
      <c r="P2" s="36"/>
      <c r="Q2" s="36"/>
      <c r="R2" s="36"/>
      <c r="S2" s="36"/>
      <c r="T2" s="36"/>
      <c r="U2" s="36"/>
      <c r="V2" s="36"/>
      <c r="W2" s="36"/>
      <c r="X2" s="36"/>
      <c r="Y2" s="36"/>
      <c r="Z2" s="36"/>
      <c r="AA2" s="36"/>
      <c r="AB2" s="36"/>
      <c r="AC2" s="36"/>
      <c r="AD2" s="36"/>
      <c r="AE2" s="36"/>
      <c r="AF2" s="36"/>
      <c r="AG2" s="36"/>
      <c r="AH2" s="36"/>
      <c r="AI2" s="36"/>
      <c r="AJ2" s="36"/>
      <c r="AK2" s="36"/>
      <c r="AL2" s="36"/>
      <c r="AM2" s="36"/>
      <c r="AN2" s="36"/>
      <c r="AO2" s="36"/>
      <c r="AP2" s="36"/>
      <c r="AQ2" s="36"/>
      <c r="AR2" s="36"/>
      <c r="AS2" s="36"/>
      <c r="AT2" s="36"/>
      <c r="AU2" s="36"/>
      <c r="AV2" s="36"/>
      <c r="AW2" s="36"/>
      <c r="AX2" s="36"/>
      <c r="AY2" s="36"/>
      <c r="AZ2" s="36"/>
      <c r="BA2" s="36"/>
      <c r="BB2" s="36"/>
      <c r="BC2" s="36"/>
      <c r="BD2" s="36"/>
      <c r="BE2" s="36"/>
      <c r="BF2" s="36"/>
      <c r="BG2" s="36"/>
      <c r="BH2" s="36"/>
      <c r="BI2" s="36"/>
      <c r="BJ2" s="36"/>
      <c r="BK2" s="36"/>
      <c r="BL2" s="36"/>
      <c r="BM2" s="36"/>
      <c r="BN2" s="36"/>
      <c r="BO2" s="36"/>
      <c r="BP2" s="36"/>
      <c r="BQ2" s="36"/>
      <c r="BR2" s="36"/>
      <c r="BS2" s="36"/>
      <c r="BT2" s="36"/>
      <c r="BU2" s="36"/>
      <c r="BV2" s="36"/>
      <c r="BW2" s="36"/>
      <c r="BX2" s="36"/>
      <c r="BY2" s="36"/>
      <c r="BZ2" s="36"/>
      <c r="CA2" s="36"/>
      <c r="CB2" s="36"/>
      <c r="CC2" s="36"/>
      <c r="CD2" s="36"/>
      <c r="CE2" s="36"/>
      <c r="CF2" s="36"/>
      <c r="CG2" s="36"/>
      <c r="CH2" s="36"/>
      <c r="CI2" s="36"/>
      <c r="CJ2" s="36"/>
      <c r="CK2" s="36"/>
      <c r="CL2" s="36"/>
      <c r="CM2" s="36"/>
    </row>
    <row r="3" spans="1:121" s="30" customFormat="1" ht="7.5" customHeight="1" thickBot="1"/>
    <row r="4" spans="1:121" s="30" customFormat="1" ht="24" customHeight="1" thickBot="1">
      <c r="A4" s="404" t="s">
        <v>0</v>
      </c>
      <c r="B4" s="418" t="str">
        <f>สรุปผลสมรรถนะ!C4</f>
        <v>เลขประจำตัวนักเรียน</v>
      </c>
      <c r="C4" s="410" t="s">
        <v>1</v>
      </c>
      <c r="D4" s="394" t="s">
        <v>294</v>
      </c>
      <c r="E4" s="448" t="s">
        <v>298</v>
      </c>
      <c r="F4" s="448"/>
      <c r="G4" s="448"/>
      <c r="H4" s="448"/>
      <c r="I4" s="448"/>
      <c r="J4" s="448"/>
      <c r="K4" s="448"/>
      <c r="L4" s="448"/>
      <c r="M4" s="448"/>
      <c r="N4" s="448"/>
      <c r="O4" s="448"/>
      <c r="P4" s="448"/>
      <c r="Q4" s="448"/>
      <c r="R4" s="448"/>
      <c r="S4" s="448"/>
      <c r="T4" s="448"/>
      <c r="U4" s="448" t="s">
        <v>298</v>
      </c>
      <c r="V4" s="448"/>
      <c r="W4" s="448"/>
      <c r="X4" s="448"/>
      <c r="Y4" s="448"/>
      <c r="Z4" s="448"/>
      <c r="AA4" s="448"/>
      <c r="AB4" s="448"/>
      <c r="AC4" s="448"/>
      <c r="AD4" s="448"/>
      <c r="AE4" s="448"/>
      <c r="AF4" s="448"/>
      <c r="AG4" s="448"/>
      <c r="AH4" s="448"/>
      <c r="AI4" s="448"/>
      <c r="AJ4" s="448"/>
      <c r="AK4" s="448"/>
      <c r="AL4" s="448"/>
      <c r="AM4" s="448"/>
      <c r="AN4" s="448"/>
      <c r="AO4" s="448"/>
      <c r="AP4" s="448"/>
      <c r="AQ4" s="448"/>
      <c r="AR4" s="448"/>
      <c r="AS4" s="445" t="s">
        <v>297</v>
      </c>
      <c r="AT4" s="446"/>
      <c r="AU4" s="446"/>
      <c r="AV4" s="446"/>
      <c r="AW4" s="446"/>
      <c r="AX4" s="446"/>
      <c r="AY4" s="446"/>
      <c r="AZ4" s="446"/>
      <c r="BA4" s="446"/>
      <c r="BB4" s="446"/>
      <c r="BC4" s="446"/>
      <c r="BD4" s="446"/>
      <c r="BE4" s="446"/>
      <c r="BF4" s="446"/>
      <c r="BG4" s="446"/>
      <c r="BH4" s="446"/>
      <c r="BI4" s="446"/>
      <c r="BJ4" s="446"/>
      <c r="BK4" s="446"/>
      <c r="BL4" s="446"/>
      <c r="BM4" s="446"/>
      <c r="BN4" s="446"/>
      <c r="BO4" s="446"/>
      <c r="BP4" s="446"/>
      <c r="BQ4" s="446"/>
      <c r="BR4" s="446"/>
      <c r="BS4" s="446"/>
      <c r="BT4" s="446"/>
      <c r="BU4" s="446"/>
      <c r="BV4" s="447"/>
      <c r="BW4" s="478" t="s">
        <v>299</v>
      </c>
      <c r="BX4" s="479"/>
      <c r="BY4" s="479"/>
      <c r="BZ4" s="479"/>
      <c r="CA4" s="479"/>
      <c r="CB4" s="479"/>
      <c r="CC4" s="479"/>
      <c r="CD4" s="479"/>
      <c r="CE4" s="479"/>
      <c r="CF4" s="479"/>
      <c r="CG4" s="479"/>
      <c r="CH4" s="479"/>
      <c r="CI4" s="479"/>
      <c r="CJ4" s="480"/>
      <c r="CK4" s="481"/>
      <c r="CL4" s="482" t="s">
        <v>314</v>
      </c>
      <c r="CM4" s="418" t="s">
        <v>2</v>
      </c>
      <c r="CO4" s="244" t="s">
        <v>304</v>
      </c>
      <c r="CP4" s="444" t="s">
        <v>306</v>
      </c>
      <c r="CQ4" s="444"/>
      <c r="CR4" s="444"/>
      <c r="CS4" s="444"/>
      <c r="CT4" s="470"/>
      <c r="CU4" s="444" t="s">
        <v>307</v>
      </c>
      <c r="CV4" s="444"/>
      <c r="CW4" s="444"/>
      <c r="CX4" s="444"/>
      <c r="CY4" s="470"/>
      <c r="CZ4" s="444" t="s">
        <v>308</v>
      </c>
      <c r="DA4" s="444"/>
      <c r="DB4" s="444"/>
      <c r="DC4" s="444"/>
      <c r="DD4" s="470"/>
      <c r="DE4" s="444" t="s">
        <v>309</v>
      </c>
      <c r="DF4" s="444"/>
      <c r="DG4" s="444"/>
      <c r="DH4" s="444"/>
      <c r="DI4" s="470"/>
      <c r="DJ4" s="444" t="s">
        <v>310</v>
      </c>
      <c r="DK4" s="444"/>
      <c r="DL4" s="444"/>
      <c r="DM4" s="444"/>
      <c r="DN4" s="470"/>
      <c r="DO4" s="440" t="s">
        <v>315</v>
      </c>
      <c r="DP4" s="441" t="s">
        <v>2</v>
      </c>
      <c r="DQ4" s="441" t="s">
        <v>270</v>
      </c>
    </row>
    <row r="5" spans="1:121" s="30" customFormat="1" ht="24" customHeight="1">
      <c r="A5" s="405"/>
      <c r="B5" s="419"/>
      <c r="C5" s="411"/>
      <c r="D5" s="395"/>
      <c r="E5" s="461" t="s">
        <v>306</v>
      </c>
      <c r="F5" s="462"/>
      <c r="G5" s="462"/>
      <c r="H5" s="462"/>
      <c r="I5" s="462"/>
      <c r="J5" s="462"/>
      <c r="K5" s="462"/>
      <c r="L5" s="462"/>
      <c r="M5" s="463" t="s">
        <v>307</v>
      </c>
      <c r="N5" s="464"/>
      <c r="O5" s="464"/>
      <c r="P5" s="464"/>
      <c r="Q5" s="464"/>
      <c r="R5" s="464"/>
      <c r="S5" s="464"/>
      <c r="T5" s="465"/>
      <c r="U5" s="456" t="s">
        <v>308</v>
      </c>
      <c r="V5" s="457"/>
      <c r="W5" s="457"/>
      <c r="X5" s="457"/>
      <c r="Y5" s="457"/>
      <c r="Z5" s="466"/>
      <c r="AA5" s="458" t="s">
        <v>309</v>
      </c>
      <c r="AB5" s="459"/>
      <c r="AC5" s="459"/>
      <c r="AD5" s="459"/>
      <c r="AE5" s="459"/>
      <c r="AF5" s="459"/>
      <c r="AG5" s="459"/>
      <c r="AH5" s="459"/>
      <c r="AI5" s="459"/>
      <c r="AJ5" s="459"/>
      <c r="AK5" s="459"/>
      <c r="AL5" s="460"/>
      <c r="AM5" s="467" t="s">
        <v>310</v>
      </c>
      <c r="AN5" s="468"/>
      <c r="AO5" s="468"/>
      <c r="AP5" s="468"/>
      <c r="AQ5" s="468"/>
      <c r="AR5" s="469"/>
      <c r="AS5" s="449" t="s">
        <v>306</v>
      </c>
      <c r="AT5" s="450"/>
      <c r="AU5" s="450"/>
      <c r="AV5" s="450"/>
      <c r="AW5" s="450"/>
      <c r="AX5" s="450"/>
      <c r="AY5" s="451" t="s">
        <v>311</v>
      </c>
      <c r="AZ5" s="452"/>
      <c r="BA5" s="452"/>
      <c r="BB5" s="452"/>
      <c r="BC5" s="452"/>
      <c r="BD5" s="452"/>
      <c r="BE5" s="453" t="s">
        <v>312</v>
      </c>
      <c r="BF5" s="454"/>
      <c r="BG5" s="454"/>
      <c r="BH5" s="454"/>
      <c r="BI5" s="454"/>
      <c r="BJ5" s="455"/>
      <c r="BK5" s="456" t="s">
        <v>313</v>
      </c>
      <c r="BL5" s="457"/>
      <c r="BM5" s="457"/>
      <c r="BN5" s="457"/>
      <c r="BO5" s="457"/>
      <c r="BP5" s="457"/>
      <c r="BQ5" s="458" t="s">
        <v>310</v>
      </c>
      <c r="BR5" s="459"/>
      <c r="BS5" s="459"/>
      <c r="BT5" s="459"/>
      <c r="BU5" s="459"/>
      <c r="BV5" s="460"/>
      <c r="BW5" s="474" t="s">
        <v>306</v>
      </c>
      <c r="BX5" s="475"/>
      <c r="BY5" s="475"/>
      <c r="BZ5" s="475" t="s">
        <v>307</v>
      </c>
      <c r="CA5" s="475"/>
      <c r="CB5" s="475"/>
      <c r="CC5" s="475" t="s">
        <v>308</v>
      </c>
      <c r="CD5" s="475"/>
      <c r="CE5" s="475"/>
      <c r="CF5" s="475" t="s">
        <v>309</v>
      </c>
      <c r="CG5" s="475"/>
      <c r="CH5" s="475"/>
      <c r="CI5" s="475" t="s">
        <v>310</v>
      </c>
      <c r="CJ5" s="475"/>
      <c r="CK5" s="477"/>
      <c r="CL5" s="483"/>
      <c r="CM5" s="419"/>
      <c r="CO5" s="244" t="s">
        <v>305</v>
      </c>
      <c r="CP5" s="476" t="s">
        <v>300</v>
      </c>
      <c r="CQ5" s="472"/>
      <c r="CR5" s="471" t="s">
        <v>301</v>
      </c>
      <c r="CS5" s="472"/>
      <c r="CT5" s="244" t="s">
        <v>302</v>
      </c>
      <c r="CU5" s="471" t="s">
        <v>300</v>
      </c>
      <c r="CV5" s="472"/>
      <c r="CW5" s="471" t="s">
        <v>301</v>
      </c>
      <c r="CX5" s="472"/>
      <c r="CY5" s="244" t="s">
        <v>302</v>
      </c>
      <c r="CZ5" s="471" t="s">
        <v>300</v>
      </c>
      <c r="DA5" s="472"/>
      <c r="DB5" s="473" t="s">
        <v>301</v>
      </c>
      <c r="DC5" s="472"/>
      <c r="DD5" s="244" t="s">
        <v>302</v>
      </c>
      <c r="DE5" s="471" t="s">
        <v>300</v>
      </c>
      <c r="DF5" s="472"/>
      <c r="DG5" s="473" t="s">
        <v>301</v>
      </c>
      <c r="DH5" s="472"/>
      <c r="DI5" s="244" t="s">
        <v>302</v>
      </c>
      <c r="DJ5" s="471" t="s">
        <v>300</v>
      </c>
      <c r="DK5" s="472"/>
      <c r="DL5" s="473" t="s">
        <v>301</v>
      </c>
      <c r="DM5" s="472"/>
      <c r="DN5" s="244" t="s">
        <v>302</v>
      </c>
      <c r="DO5" s="440"/>
      <c r="DP5" s="442"/>
      <c r="DQ5" s="442"/>
    </row>
    <row r="6" spans="1:121" ht="24" customHeight="1" thickBot="1">
      <c r="A6" s="406"/>
      <c r="B6" s="420"/>
      <c r="C6" s="412"/>
      <c r="D6" s="396"/>
      <c r="E6" s="253">
        <v>1</v>
      </c>
      <c r="F6" s="254">
        <v>2</v>
      </c>
      <c r="G6" s="254">
        <v>3</v>
      </c>
      <c r="H6" s="254">
        <v>4</v>
      </c>
      <c r="I6" s="254">
        <v>5</v>
      </c>
      <c r="J6" s="254">
        <v>6</v>
      </c>
      <c r="K6" s="254">
        <v>7</v>
      </c>
      <c r="L6" s="254">
        <v>8</v>
      </c>
      <c r="M6" s="255">
        <v>9</v>
      </c>
      <c r="N6" s="256">
        <v>10</v>
      </c>
      <c r="O6" s="256">
        <v>11</v>
      </c>
      <c r="P6" s="256">
        <v>12</v>
      </c>
      <c r="Q6" s="256">
        <v>13</v>
      </c>
      <c r="R6" s="256">
        <v>14</v>
      </c>
      <c r="S6" s="256">
        <v>15</v>
      </c>
      <c r="T6" s="257">
        <v>16</v>
      </c>
      <c r="U6" s="258">
        <v>17</v>
      </c>
      <c r="V6" s="259">
        <v>18</v>
      </c>
      <c r="W6" s="259">
        <v>19</v>
      </c>
      <c r="X6" s="259">
        <v>20</v>
      </c>
      <c r="Y6" s="259">
        <v>21</v>
      </c>
      <c r="Z6" s="259">
        <v>22</v>
      </c>
      <c r="AA6" s="260">
        <v>23</v>
      </c>
      <c r="AB6" s="261">
        <v>24</v>
      </c>
      <c r="AC6" s="261">
        <v>25</v>
      </c>
      <c r="AD6" s="261">
        <v>26</v>
      </c>
      <c r="AE6" s="261">
        <v>27</v>
      </c>
      <c r="AF6" s="261">
        <v>28</v>
      </c>
      <c r="AG6" s="261">
        <v>29</v>
      </c>
      <c r="AH6" s="261">
        <v>30</v>
      </c>
      <c r="AI6" s="261">
        <v>31</v>
      </c>
      <c r="AJ6" s="261">
        <v>32</v>
      </c>
      <c r="AK6" s="261">
        <v>33</v>
      </c>
      <c r="AL6" s="261">
        <v>34</v>
      </c>
      <c r="AM6" s="262">
        <v>35</v>
      </c>
      <c r="AN6" s="263">
        <v>36</v>
      </c>
      <c r="AO6" s="263">
        <v>37</v>
      </c>
      <c r="AP6" s="263">
        <v>38</v>
      </c>
      <c r="AQ6" s="263">
        <v>39</v>
      </c>
      <c r="AR6" s="264">
        <v>40</v>
      </c>
      <c r="AS6" s="265">
        <v>41</v>
      </c>
      <c r="AT6" s="266">
        <v>42</v>
      </c>
      <c r="AU6" s="266">
        <v>43</v>
      </c>
      <c r="AV6" s="266">
        <v>44</v>
      </c>
      <c r="AW6" s="266">
        <v>45</v>
      </c>
      <c r="AX6" s="266">
        <v>46</v>
      </c>
      <c r="AY6" s="267">
        <v>47</v>
      </c>
      <c r="AZ6" s="268">
        <v>48</v>
      </c>
      <c r="BA6" s="268">
        <v>49</v>
      </c>
      <c r="BB6" s="268">
        <v>50</v>
      </c>
      <c r="BC6" s="268">
        <v>51</v>
      </c>
      <c r="BD6" s="268">
        <v>52</v>
      </c>
      <c r="BE6" s="269">
        <v>53</v>
      </c>
      <c r="BF6" s="270">
        <v>54</v>
      </c>
      <c r="BG6" s="270">
        <v>55</v>
      </c>
      <c r="BH6" s="270">
        <v>56</v>
      </c>
      <c r="BI6" s="270">
        <v>57</v>
      </c>
      <c r="BJ6" s="270">
        <v>58</v>
      </c>
      <c r="BK6" s="258">
        <v>59</v>
      </c>
      <c r="BL6" s="259">
        <v>60</v>
      </c>
      <c r="BM6" s="259">
        <v>61</v>
      </c>
      <c r="BN6" s="259">
        <v>62</v>
      </c>
      <c r="BO6" s="259">
        <v>63</v>
      </c>
      <c r="BP6" s="259">
        <v>64</v>
      </c>
      <c r="BQ6" s="260">
        <v>65</v>
      </c>
      <c r="BR6" s="261">
        <v>66</v>
      </c>
      <c r="BS6" s="261">
        <v>67</v>
      </c>
      <c r="BT6" s="261">
        <v>68</v>
      </c>
      <c r="BU6" s="261">
        <v>69</v>
      </c>
      <c r="BV6" s="271">
        <v>70</v>
      </c>
      <c r="BW6" s="240" t="s">
        <v>300</v>
      </c>
      <c r="BX6" s="239" t="s">
        <v>301</v>
      </c>
      <c r="BY6" s="239" t="s">
        <v>302</v>
      </c>
      <c r="BZ6" s="239" t="s">
        <v>300</v>
      </c>
      <c r="CA6" s="239" t="s">
        <v>301</v>
      </c>
      <c r="CB6" s="239" t="s">
        <v>302</v>
      </c>
      <c r="CC6" s="239" t="s">
        <v>300</v>
      </c>
      <c r="CD6" s="239" t="s">
        <v>301</v>
      </c>
      <c r="CE6" s="239" t="s">
        <v>302</v>
      </c>
      <c r="CF6" s="239" t="s">
        <v>300</v>
      </c>
      <c r="CG6" s="239" t="s">
        <v>301</v>
      </c>
      <c r="CH6" s="239" t="s">
        <v>302</v>
      </c>
      <c r="CI6" s="239" t="s">
        <v>300</v>
      </c>
      <c r="CJ6" s="239" t="s">
        <v>301</v>
      </c>
      <c r="CK6" s="241" t="s">
        <v>302</v>
      </c>
      <c r="CL6" s="484"/>
      <c r="CM6" s="420"/>
      <c r="CO6" s="244" t="s">
        <v>303</v>
      </c>
      <c r="CP6" s="245">
        <v>16</v>
      </c>
      <c r="CQ6" s="245" t="s">
        <v>22</v>
      </c>
      <c r="CR6" s="244">
        <v>30</v>
      </c>
      <c r="CS6" s="245" t="s">
        <v>22</v>
      </c>
      <c r="CT6" s="244">
        <v>100</v>
      </c>
      <c r="CU6" s="246">
        <v>16</v>
      </c>
      <c r="CV6" s="245" t="s">
        <v>22</v>
      </c>
      <c r="CW6" s="244">
        <v>30</v>
      </c>
      <c r="CX6" s="245" t="s">
        <v>22</v>
      </c>
      <c r="CY6" s="244">
        <v>100</v>
      </c>
      <c r="CZ6" s="246">
        <v>12</v>
      </c>
      <c r="DA6" s="245" t="s">
        <v>22</v>
      </c>
      <c r="DB6" s="244">
        <v>30</v>
      </c>
      <c r="DC6" s="245" t="s">
        <v>22</v>
      </c>
      <c r="DD6" s="244">
        <v>100</v>
      </c>
      <c r="DE6" s="246">
        <v>24</v>
      </c>
      <c r="DF6" s="245" t="s">
        <v>22</v>
      </c>
      <c r="DG6" s="244">
        <v>30</v>
      </c>
      <c r="DH6" s="245" t="s">
        <v>22</v>
      </c>
      <c r="DI6" s="244">
        <v>100</v>
      </c>
      <c r="DJ6" s="246">
        <v>12</v>
      </c>
      <c r="DK6" s="245" t="s">
        <v>22</v>
      </c>
      <c r="DL6" s="244">
        <v>30</v>
      </c>
      <c r="DM6" s="245" t="s">
        <v>22</v>
      </c>
      <c r="DN6" s="244">
        <v>100</v>
      </c>
      <c r="DO6" s="440"/>
      <c r="DP6" s="443"/>
      <c r="DQ6" s="443"/>
    </row>
    <row r="7" spans="1:121" s="3" customFormat="1" ht="15.75" customHeight="1">
      <c r="A7" s="2">
        <v>1</v>
      </c>
      <c r="B7" s="38">
        <f>IF(นักเรียน!C6="","",นักเรียน!C6)</f>
        <v>5163</v>
      </c>
      <c r="C7" s="39" t="str">
        <f>IF(นักเรียน!D6="","",นักเรียน!D6)</f>
        <v>เด็กชายจีรวัฒน์  โพธิ์ศรี</v>
      </c>
      <c r="D7" s="233">
        <f>IF(นักเรียน!E6="","",นักเรียน!E6)</f>
        <v>3.4</v>
      </c>
      <c r="E7" s="238">
        <v>1</v>
      </c>
      <c r="F7" s="250">
        <v>1</v>
      </c>
      <c r="G7" s="250">
        <v>1</v>
      </c>
      <c r="H7" s="250">
        <v>1</v>
      </c>
      <c r="I7" s="250">
        <v>2</v>
      </c>
      <c r="J7" s="250">
        <v>2</v>
      </c>
      <c r="K7" s="250">
        <v>2</v>
      </c>
      <c r="L7" s="250">
        <v>2</v>
      </c>
      <c r="M7" s="238">
        <v>2</v>
      </c>
      <c r="N7" s="250">
        <v>2</v>
      </c>
      <c r="O7" s="250">
        <v>2</v>
      </c>
      <c r="P7" s="250">
        <v>2</v>
      </c>
      <c r="Q7" s="250">
        <v>2</v>
      </c>
      <c r="R7" s="251">
        <v>2</v>
      </c>
      <c r="S7" s="251">
        <v>1</v>
      </c>
      <c r="T7" s="252">
        <v>1</v>
      </c>
      <c r="U7" s="238">
        <v>0</v>
      </c>
      <c r="V7" s="250">
        <v>0</v>
      </c>
      <c r="W7" s="250">
        <v>0</v>
      </c>
      <c r="X7" s="250">
        <v>1</v>
      </c>
      <c r="Y7" s="250">
        <v>1</v>
      </c>
      <c r="Z7" s="250">
        <v>1</v>
      </c>
      <c r="AA7" s="238">
        <v>2</v>
      </c>
      <c r="AB7" s="250">
        <v>2</v>
      </c>
      <c r="AC7" s="250">
        <v>2</v>
      </c>
      <c r="AD7" s="250">
        <v>1</v>
      </c>
      <c r="AE7" s="250">
        <v>1</v>
      </c>
      <c r="AF7" s="250">
        <v>1</v>
      </c>
      <c r="AG7" s="250">
        <v>1</v>
      </c>
      <c r="AH7" s="250">
        <v>1</v>
      </c>
      <c r="AI7" s="250">
        <v>2</v>
      </c>
      <c r="AJ7" s="250">
        <v>2</v>
      </c>
      <c r="AK7" s="250">
        <v>2</v>
      </c>
      <c r="AL7" s="252">
        <v>2</v>
      </c>
      <c r="AM7" s="238">
        <v>2</v>
      </c>
      <c r="AN7" s="250">
        <v>2</v>
      </c>
      <c r="AO7" s="250">
        <v>2</v>
      </c>
      <c r="AP7" s="250">
        <v>1</v>
      </c>
      <c r="AQ7" s="250">
        <v>1</v>
      </c>
      <c r="AR7" s="250">
        <v>1</v>
      </c>
      <c r="AS7" s="272">
        <v>3</v>
      </c>
      <c r="AT7" s="273">
        <v>4</v>
      </c>
      <c r="AU7" s="273">
        <v>4</v>
      </c>
      <c r="AV7" s="273">
        <v>4</v>
      </c>
      <c r="AW7" s="273">
        <v>4</v>
      </c>
      <c r="AX7" s="273">
        <v>3</v>
      </c>
      <c r="AY7" s="272">
        <v>3</v>
      </c>
      <c r="AZ7" s="273">
        <v>3</v>
      </c>
      <c r="BA7" s="273">
        <v>3</v>
      </c>
      <c r="BB7" s="273">
        <v>4</v>
      </c>
      <c r="BC7" s="273">
        <v>4</v>
      </c>
      <c r="BD7" s="274">
        <v>4</v>
      </c>
      <c r="BE7" s="272">
        <v>5</v>
      </c>
      <c r="BF7" s="273">
        <v>5</v>
      </c>
      <c r="BG7" s="273">
        <v>5</v>
      </c>
      <c r="BH7" s="273">
        <v>5</v>
      </c>
      <c r="BI7" s="273">
        <v>5</v>
      </c>
      <c r="BJ7" s="273">
        <v>5</v>
      </c>
      <c r="BK7" s="272">
        <v>4</v>
      </c>
      <c r="BL7" s="273">
        <v>4</v>
      </c>
      <c r="BM7" s="273">
        <v>3</v>
      </c>
      <c r="BN7" s="273">
        <v>3</v>
      </c>
      <c r="BO7" s="273">
        <v>3</v>
      </c>
      <c r="BP7" s="273">
        <v>3</v>
      </c>
      <c r="BQ7" s="272">
        <v>4</v>
      </c>
      <c r="BR7" s="273">
        <v>4</v>
      </c>
      <c r="BS7" s="273">
        <v>3</v>
      </c>
      <c r="BT7" s="273">
        <v>3</v>
      </c>
      <c r="BU7" s="273">
        <v>4</v>
      </c>
      <c r="BV7" s="275">
        <v>4</v>
      </c>
      <c r="BW7" s="247">
        <f>CQ7</f>
        <v>75</v>
      </c>
      <c r="BX7" s="248">
        <f>CS7</f>
        <v>73.33</v>
      </c>
      <c r="BY7" s="248">
        <f>CT7</f>
        <v>74.17</v>
      </c>
      <c r="BZ7" s="247">
        <f>CV7</f>
        <v>87.5</v>
      </c>
      <c r="CA7" s="248">
        <f>CX7</f>
        <v>70</v>
      </c>
      <c r="CB7" s="248">
        <f>CY7</f>
        <v>78.75</v>
      </c>
      <c r="CC7" s="248">
        <f>DA7</f>
        <v>25</v>
      </c>
      <c r="CD7" s="248">
        <f>DC7</f>
        <v>100</v>
      </c>
      <c r="CE7" s="248">
        <f>DD7</f>
        <v>62.5</v>
      </c>
      <c r="CF7" s="248">
        <f>DF7</f>
        <v>79.17</v>
      </c>
      <c r="CG7" s="248">
        <f>DH7</f>
        <v>66.67</v>
      </c>
      <c r="CH7" s="248">
        <f>DI7</f>
        <v>72.92</v>
      </c>
      <c r="CI7" s="248">
        <f>DK7</f>
        <v>75</v>
      </c>
      <c r="CJ7" s="248">
        <f>DM7</f>
        <v>73.33</v>
      </c>
      <c r="CK7" s="248">
        <f>DN7</f>
        <v>74.17</v>
      </c>
      <c r="CL7" s="249">
        <f>DO7</f>
        <v>72.50200000000001</v>
      </c>
      <c r="CM7" s="7" t="str">
        <f>DQ7</f>
        <v>พอใช้</v>
      </c>
      <c r="CP7" s="242">
        <f>IF(SUM(E7:L7),SUM(E7:L7),"")</f>
        <v>12</v>
      </c>
      <c r="CQ7" s="243">
        <f>IF(ISERROR((CP7/$CP$6)*100),"",ROUND(((CP7/$CP$6)*100),2))</f>
        <v>75</v>
      </c>
      <c r="CR7" s="242">
        <f>IF(SUM(AS7:AX7),SUM(AS7:AX7),"")</f>
        <v>22</v>
      </c>
      <c r="CS7" s="243">
        <f>IF(ISERROR((CR7/$CR$6)*100),"",ROUND(((CR7/$CR$6)*100),2))</f>
        <v>73.33</v>
      </c>
      <c r="CT7" s="243">
        <f>IF(OR(CQ7="",CS7=""),"",ROUND(AVERAGE(CQ7,CS7),2))</f>
        <v>74.17</v>
      </c>
      <c r="CU7" s="242">
        <f>IF(SUM(M7:T7),SUM(M7:T7),"")</f>
        <v>14</v>
      </c>
      <c r="CV7" s="243">
        <f>IF(ISERROR((CU7/$CU$6)*100),"",ROUND(((CU7/$CU$6)*100),2))</f>
        <v>87.5</v>
      </c>
      <c r="CW7" s="242">
        <f>IF(SUM(AY7:BD7),SUM(AY7:BD7),"")</f>
        <v>21</v>
      </c>
      <c r="CX7" s="243">
        <f>IF(ISERROR((CW7/$CW$6)*100),"",ROUND(((CW7/$CW$6)*100),2))</f>
        <v>70</v>
      </c>
      <c r="CY7" s="243">
        <f>IF(OR(CV7="",CX7=""),"",ROUND(AVERAGE(CV7,CX7),2))</f>
        <v>78.75</v>
      </c>
      <c r="CZ7" s="242">
        <f>IF(SUM(U7:Z7),SUM(U7:Z7),"")</f>
        <v>3</v>
      </c>
      <c r="DA7" s="243">
        <f>IF(ISERROR((CZ7/$CZ$6)*100),"",ROUND(((CZ7/$CZ$6)*100),2))</f>
        <v>25</v>
      </c>
      <c r="DB7" s="242">
        <f>IF(SUM(BE7:BJ7),SUM(BE7:BJ7),"")</f>
        <v>30</v>
      </c>
      <c r="DC7" s="243">
        <f>IF(ISERROR((DB7/$DB$6)*100),"",ROUND(((DB7/$DB$6)*100),2))</f>
        <v>100</v>
      </c>
      <c r="DD7" s="243">
        <f>IF(OR(DA7="",DC7=""),"",ROUND(AVERAGE(DA7,DC7),2))</f>
        <v>62.5</v>
      </c>
      <c r="DE7" s="242">
        <f>IF(SUM(AA7:AL7),SUM(AA7:AL7),"")</f>
        <v>19</v>
      </c>
      <c r="DF7" s="243">
        <f>IF(ISERROR((DE7/$DE$6)*100),"",ROUND(((DE7/$DE$6)*100),2))</f>
        <v>79.17</v>
      </c>
      <c r="DG7" s="242">
        <f>IF(SUM(BK7:BP7),SUM(BK7:BP7),"")</f>
        <v>20</v>
      </c>
      <c r="DH7" s="243">
        <f>IF(ISERROR((DG7/$DG$6)*100),"",ROUND(((DG7/$DG$6)*100),2))</f>
        <v>66.67</v>
      </c>
      <c r="DI7" s="243">
        <f>IF(OR(DF7="",DH7=""),"",ROUND(AVERAGE(DF7,DH7),2))</f>
        <v>72.92</v>
      </c>
      <c r="DJ7" s="242">
        <f>IF(SUM(AM7:AR7),SUM(AM7:AR7),"")</f>
        <v>9</v>
      </c>
      <c r="DK7" s="243">
        <f>IF(ISERROR((DJ7/$DJ$6)*100),"",ROUND(((DJ7/$DJ$6)*100),2))</f>
        <v>75</v>
      </c>
      <c r="DL7" s="242">
        <f>IF(SUM(BQ7:BV7),SUM(BQ7:BV7),"")</f>
        <v>22</v>
      </c>
      <c r="DM7" s="243">
        <f>IF(ISERROR((DL7/$DL$6)*100),"",ROUND(((DL7/$DL$6)*100),2))</f>
        <v>73.33</v>
      </c>
      <c r="DN7" s="243">
        <f>IF(OR(DK7="",DM7=""),"",ROUND(AVERAGE(DK7,DM7),2))</f>
        <v>74.17</v>
      </c>
      <c r="DO7" s="243">
        <f>IF(OR(DN7="",DI7="",DD7="",CY7="",CT7=""),"",AVERAGE(DN7,DI7,DD7,CY7,CT7))</f>
        <v>72.50200000000001</v>
      </c>
      <c r="DP7" s="242">
        <f t="shared" ref="DP7:DP51" si="0">IF(DO7="","",VLOOKUP(DO7,gradecomptotal,4,TRUE))</f>
        <v>1</v>
      </c>
      <c r="DQ7" s="242" t="str">
        <f t="shared" ref="DQ7:DQ51" si="1">IF(DO7="","",VLOOKUP(DO7,gradecomptotal,5,TRUE))</f>
        <v>พอใช้</v>
      </c>
    </row>
    <row r="8" spans="1:121" s="3" customFormat="1" ht="15.75" customHeight="1">
      <c r="A8" s="2">
        <v>2</v>
      </c>
      <c r="B8" s="38">
        <f>IF(นักเรียน!C7="","",นักเรียน!C7)</f>
        <v>5168</v>
      </c>
      <c r="C8" s="39" t="str">
        <f>IF(นักเรียน!D7="","",นักเรียน!D7)</f>
        <v>เด็กชายวันชัย  แก้วดอนลี</v>
      </c>
      <c r="D8" s="233">
        <f>IF(นักเรียน!E7="","",นักเรียน!E7)</f>
        <v>3.2</v>
      </c>
      <c r="E8" s="185">
        <v>1</v>
      </c>
      <c r="F8" s="186">
        <v>1</v>
      </c>
      <c r="G8" s="186">
        <v>1</v>
      </c>
      <c r="H8" s="186">
        <v>1</v>
      </c>
      <c r="I8" s="186">
        <v>1</v>
      </c>
      <c r="J8" s="186">
        <v>1</v>
      </c>
      <c r="K8" s="186">
        <v>1</v>
      </c>
      <c r="L8" s="186">
        <v>2</v>
      </c>
      <c r="M8" s="185">
        <v>2</v>
      </c>
      <c r="N8" s="186">
        <v>2</v>
      </c>
      <c r="O8" s="186">
        <v>1</v>
      </c>
      <c r="P8" s="186">
        <v>1</v>
      </c>
      <c r="Q8" s="186">
        <v>1</v>
      </c>
      <c r="R8" s="237">
        <v>1</v>
      </c>
      <c r="S8" s="237">
        <v>2</v>
      </c>
      <c r="T8" s="187">
        <v>2</v>
      </c>
      <c r="U8" s="185">
        <v>2</v>
      </c>
      <c r="V8" s="186">
        <v>1</v>
      </c>
      <c r="W8" s="186">
        <v>1</v>
      </c>
      <c r="X8" s="186">
        <v>1</v>
      </c>
      <c r="Y8" s="186">
        <v>1</v>
      </c>
      <c r="Z8" s="186">
        <v>1</v>
      </c>
      <c r="AA8" s="185">
        <v>1</v>
      </c>
      <c r="AB8" s="186">
        <v>2</v>
      </c>
      <c r="AC8" s="186">
        <v>2</v>
      </c>
      <c r="AD8" s="186">
        <v>2</v>
      </c>
      <c r="AE8" s="186">
        <v>2</v>
      </c>
      <c r="AF8" s="186">
        <v>1</v>
      </c>
      <c r="AG8" s="186">
        <v>1</v>
      </c>
      <c r="AH8" s="186">
        <v>2</v>
      </c>
      <c r="AI8" s="186">
        <v>2</v>
      </c>
      <c r="AJ8" s="186">
        <v>2</v>
      </c>
      <c r="AK8" s="186">
        <v>2</v>
      </c>
      <c r="AL8" s="187">
        <v>2</v>
      </c>
      <c r="AM8" s="185">
        <v>2</v>
      </c>
      <c r="AN8" s="186">
        <v>2</v>
      </c>
      <c r="AO8" s="186">
        <v>2</v>
      </c>
      <c r="AP8" s="186">
        <v>1</v>
      </c>
      <c r="AQ8" s="186">
        <v>1</v>
      </c>
      <c r="AR8" s="186">
        <v>1</v>
      </c>
      <c r="AS8" s="185">
        <v>3</v>
      </c>
      <c r="AT8" s="186">
        <v>3</v>
      </c>
      <c r="AU8" s="186">
        <v>3</v>
      </c>
      <c r="AV8" s="186">
        <v>3</v>
      </c>
      <c r="AW8" s="186">
        <v>3</v>
      </c>
      <c r="AX8" s="186">
        <v>3</v>
      </c>
      <c r="AY8" s="185">
        <v>3</v>
      </c>
      <c r="AZ8" s="186">
        <v>3</v>
      </c>
      <c r="BA8" s="186">
        <v>3</v>
      </c>
      <c r="BB8" s="186">
        <v>3</v>
      </c>
      <c r="BC8" s="186">
        <v>3</v>
      </c>
      <c r="BD8" s="237"/>
      <c r="BE8" s="185">
        <v>2</v>
      </c>
      <c r="BF8" s="186">
        <v>2</v>
      </c>
      <c r="BG8" s="186">
        <v>2</v>
      </c>
      <c r="BH8" s="186">
        <v>2</v>
      </c>
      <c r="BI8" s="186">
        <v>2</v>
      </c>
      <c r="BJ8" s="186">
        <v>2</v>
      </c>
      <c r="BK8" s="185">
        <v>3</v>
      </c>
      <c r="BL8" s="186">
        <v>3</v>
      </c>
      <c r="BM8" s="186">
        <v>3</v>
      </c>
      <c r="BN8" s="186">
        <v>3</v>
      </c>
      <c r="BO8" s="186">
        <v>3</v>
      </c>
      <c r="BP8" s="186">
        <v>3</v>
      </c>
      <c r="BQ8" s="185">
        <v>3</v>
      </c>
      <c r="BR8" s="186">
        <v>3</v>
      </c>
      <c r="BS8" s="186">
        <v>3</v>
      </c>
      <c r="BT8" s="186">
        <v>3</v>
      </c>
      <c r="BU8" s="186">
        <v>3</v>
      </c>
      <c r="BV8" s="187">
        <v>3</v>
      </c>
      <c r="BW8" s="247">
        <f t="shared" ref="BW8:BW51" si="2">CQ8</f>
        <v>56.25</v>
      </c>
      <c r="BX8" s="248">
        <f t="shared" ref="BX8:BX51" si="3">CS8</f>
        <v>60</v>
      </c>
      <c r="BY8" s="248">
        <f t="shared" ref="BY8:BY51" si="4">CT8</f>
        <v>58.13</v>
      </c>
      <c r="BZ8" s="247">
        <f t="shared" ref="BZ8:BZ51" si="5">CV8</f>
        <v>75</v>
      </c>
      <c r="CA8" s="248">
        <f t="shared" ref="CA8:CA51" si="6">CX8</f>
        <v>50</v>
      </c>
      <c r="CB8" s="248">
        <f t="shared" ref="CB8:CB51" si="7">CY8</f>
        <v>62.5</v>
      </c>
      <c r="CC8" s="248">
        <f t="shared" ref="CC8:CC51" si="8">DA8</f>
        <v>58.33</v>
      </c>
      <c r="CD8" s="248">
        <f t="shared" ref="CD8:CD51" si="9">DC8</f>
        <v>40</v>
      </c>
      <c r="CE8" s="248">
        <f t="shared" ref="CE8:CE51" si="10">DD8</f>
        <v>49.17</v>
      </c>
      <c r="CF8" s="248">
        <f t="shared" ref="CF8:CF51" si="11">DF8</f>
        <v>87.5</v>
      </c>
      <c r="CG8" s="248">
        <f t="shared" ref="CG8:CG51" si="12">DH8</f>
        <v>60</v>
      </c>
      <c r="CH8" s="248">
        <f t="shared" ref="CH8:CH51" si="13">DI8</f>
        <v>73.75</v>
      </c>
      <c r="CI8" s="248">
        <f t="shared" ref="CI8:CI51" si="14">DK8</f>
        <v>75</v>
      </c>
      <c r="CJ8" s="248">
        <f t="shared" ref="CJ8:CJ51" si="15">DM8</f>
        <v>60</v>
      </c>
      <c r="CK8" s="248">
        <f t="shared" ref="CK8:CK51" si="16">DN8</f>
        <v>67.5</v>
      </c>
      <c r="CL8" s="249">
        <f t="shared" ref="CL8:CL14" si="17">DO8</f>
        <v>62.21</v>
      </c>
      <c r="CM8" s="7" t="str">
        <f t="shared" ref="CM8:CM14" si="18">DQ8</f>
        <v>พอใช้</v>
      </c>
      <c r="CP8" s="242">
        <f t="shared" ref="CP8:CP51" si="19">IF(SUM(E8:L8),SUM(E8:L8),"")</f>
        <v>9</v>
      </c>
      <c r="CQ8" s="243">
        <f t="shared" ref="CQ8:CQ51" si="20">IF(ISERROR((CP8/$CP$6)*100),"",ROUND(((CP8/$CP$6)*100),2))</f>
        <v>56.25</v>
      </c>
      <c r="CR8" s="242">
        <f t="shared" ref="CR8:CR51" si="21">IF(SUM(AS8:AX8),SUM(AS8:AX8),"")</f>
        <v>18</v>
      </c>
      <c r="CS8" s="243">
        <f t="shared" ref="CS8:CS51" si="22">IF(ISERROR((CR8/$CR$6)*100),"",ROUND(((CR8/$CR$6)*100),2))</f>
        <v>60</v>
      </c>
      <c r="CT8" s="243">
        <f t="shared" ref="CT8:CT51" si="23">IF(OR(CQ8="",CS8=""),"",ROUND(AVERAGE(CQ8,CS8),2))</f>
        <v>58.13</v>
      </c>
      <c r="CU8" s="242">
        <f t="shared" ref="CU8:CU51" si="24">IF(SUM(M8:T8),SUM(M8:T8),"")</f>
        <v>12</v>
      </c>
      <c r="CV8" s="243">
        <f t="shared" ref="CV8:CV51" si="25">IF(ISERROR((CU8/$CU$6)*100),"",ROUND(((CU8/$CU$6)*100),2))</f>
        <v>75</v>
      </c>
      <c r="CW8" s="242">
        <f t="shared" ref="CW8:CW51" si="26">IF(SUM(AY8:BD8),SUM(AY8:BD8),"")</f>
        <v>15</v>
      </c>
      <c r="CX8" s="243">
        <f t="shared" ref="CX8:CX51" si="27">IF(ISERROR((CW8/$CW$6)*100),"",ROUND(((CW8/$CW$6)*100),2))</f>
        <v>50</v>
      </c>
      <c r="CY8" s="243">
        <f t="shared" ref="CY8:CY51" si="28">IF(OR(CV8="",CX8=""),"",ROUND(AVERAGE(CV8,CX8),2))</f>
        <v>62.5</v>
      </c>
      <c r="CZ8" s="242">
        <f t="shared" ref="CZ8:CZ51" si="29">IF(SUM(U8:Z8),SUM(U8:Z8),"")</f>
        <v>7</v>
      </c>
      <c r="DA8" s="243">
        <f t="shared" ref="DA8:DA51" si="30">IF(ISERROR((CZ8/$CZ$6)*100),"",ROUND(((CZ8/$CZ$6)*100),2))</f>
        <v>58.33</v>
      </c>
      <c r="DB8" s="242">
        <f t="shared" ref="DB8:DB51" si="31">IF(SUM(BE8:BJ8),SUM(BE8:BJ8),"")</f>
        <v>12</v>
      </c>
      <c r="DC8" s="243">
        <f t="shared" ref="DC8:DC51" si="32">IF(ISERROR((DB8/$DB$6)*100),"",ROUND(((DB8/$DB$6)*100),2))</f>
        <v>40</v>
      </c>
      <c r="DD8" s="243">
        <f t="shared" ref="DD8:DD51" si="33">IF(OR(DA8="",DC8=""),"",ROUND(AVERAGE(DA8,DC8),2))</f>
        <v>49.17</v>
      </c>
      <c r="DE8" s="242">
        <f t="shared" ref="DE8:DE51" si="34">IF(SUM(AA8:AL8),SUM(AA8:AL8),"")</f>
        <v>21</v>
      </c>
      <c r="DF8" s="243">
        <f t="shared" ref="DF8:DF51" si="35">IF(ISERROR((DE8/$DE$6)*100),"",ROUND(((DE8/$DE$6)*100),2))</f>
        <v>87.5</v>
      </c>
      <c r="DG8" s="242">
        <f t="shared" ref="DG8:DG51" si="36">IF(SUM(BK8:BP8),SUM(BK8:BP8),"")</f>
        <v>18</v>
      </c>
      <c r="DH8" s="243">
        <f t="shared" ref="DH8:DH51" si="37">IF(ISERROR((DG8/$DG$6)*100),"",ROUND(((DG8/$DG$6)*100),2))</f>
        <v>60</v>
      </c>
      <c r="DI8" s="243">
        <f t="shared" ref="DI8:DI51" si="38">IF(OR(DF8="",DH8=""),"",ROUND(AVERAGE(DF8,DH8),2))</f>
        <v>73.75</v>
      </c>
      <c r="DJ8" s="242">
        <f t="shared" ref="DJ8:DJ51" si="39">IF(SUM(AM8:AR8),SUM(AM8:AR8),"")</f>
        <v>9</v>
      </c>
      <c r="DK8" s="243">
        <f t="shared" ref="DK8:DK51" si="40">IF(ISERROR((DJ8/$DJ$6)*100),"",ROUND(((DJ8/$DJ$6)*100),2))</f>
        <v>75</v>
      </c>
      <c r="DL8" s="242">
        <f t="shared" ref="DL8:DL51" si="41">IF(SUM(BQ8:BV8),SUM(BQ8:BV8),"")</f>
        <v>18</v>
      </c>
      <c r="DM8" s="243">
        <f t="shared" ref="DM8:DM51" si="42">IF(ISERROR((DL8/$DL$6)*100),"",ROUND(((DL8/$DL$6)*100),2))</f>
        <v>60</v>
      </c>
      <c r="DN8" s="243">
        <f t="shared" ref="DN8:DN51" si="43">IF(OR(DK8="",DM8=""),"",ROUND(AVERAGE(DK8,DM8),2))</f>
        <v>67.5</v>
      </c>
      <c r="DO8" s="243">
        <f t="shared" ref="DO8:DO51" si="44">IF(OR(DN8="",DI8="",DD8="",CY8="",CT8=""),"",AVERAGE(DN8,DI8,DD8,CY8,CT8))</f>
        <v>62.21</v>
      </c>
      <c r="DP8" s="242">
        <f t="shared" si="0"/>
        <v>1</v>
      </c>
      <c r="DQ8" s="242" t="str">
        <f t="shared" si="1"/>
        <v>พอใช้</v>
      </c>
    </row>
    <row r="9" spans="1:121" s="3" customFormat="1" ht="15.75" customHeight="1">
      <c r="A9" s="2">
        <v>3</v>
      </c>
      <c r="B9" s="38">
        <f>IF(นักเรียน!C8="","",นักเรียน!C8)</f>
        <v>5169</v>
      </c>
      <c r="C9" s="39" t="str">
        <f>IF(นักเรียน!D8="","",นักเรียน!D8)</f>
        <v>เด็กชายเกียรติดำรงค์  ปึงเจริญปัญญา</v>
      </c>
      <c r="D9" s="233">
        <f>IF(นักเรียน!E8="","",นักเรียน!E8)</f>
        <v>2.4500000000000002</v>
      </c>
      <c r="E9" s="185">
        <v>2</v>
      </c>
      <c r="F9" s="186">
        <v>2</v>
      </c>
      <c r="G9" s="186">
        <v>2</v>
      </c>
      <c r="H9" s="186">
        <v>2</v>
      </c>
      <c r="I9" s="186">
        <v>2</v>
      </c>
      <c r="J9" s="186">
        <v>2</v>
      </c>
      <c r="K9" s="186">
        <v>1</v>
      </c>
      <c r="L9" s="186">
        <v>1</v>
      </c>
      <c r="M9" s="185">
        <v>2</v>
      </c>
      <c r="N9" s="186">
        <v>2</v>
      </c>
      <c r="O9" s="186">
        <v>2</v>
      </c>
      <c r="P9" s="186">
        <v>2</v>
      </c>
      <c r="Q9" s="186">
        <v>2</v>
      </c>
      <c r="R9" s="237">
        <v>2</v>
      </c>
      <c r="S9" s="237">
        <v>2</v>
      </c>
      <c r="T9" s="187">
        <v>2</v>
      </c>
      <c r="U9" s="185">
        <v>1</v>
      </c>
      <c r="V9" s="186">
        <v>1</v>
      </c>
      <c r="W9" s="186">
        <v>2</v>
      </c>
      <c r="X9" s="186">
        <v>1</v>
      </c>
      <c r="Y9" s="186">
        <v>1</v>
      </c>
      <c r="Z9" s="186">
        <v>1</v>
      </c>
      <c r="AA9" s="185">
        <v>1</v>
      </c>
      <c r="AB9" s="186">
        <v>1</v>
      </c>
      <c r="AC9" s="186">
        <v>1</v>
      </c>
      <c r="AD9" s="186">
        <v>1</v>
      </c>
      <c r="AE9" s="186">
        <v>2</v>
      </c>
      <c r="AF9" s="186">
        <v>2</v>
      </c>
      <c r="AG9" s="186">
        <v>2</v>
      </c>
      <c r="AH9" s="186">
        <v>2</v>
      </c>
      <c r="AI9" s="186">
        <v>2</v>
      </c>
      <c r="AJ9" s="186">
        <v>2</v>
      </c>
      <c r="AK9" s="186">
        <v>1</v>
      </c>
      <c r="AL9" s="187">
        <v>1</v>
      </c>
      <c r="AM9" s="185">
        <v>2</v>
      </c>
      <c r="AN9" s="186">
        <v>2</v>
      </c>
      <c r="AO9" s="186">
        <v>2</v>
      </c>
      <c r="AP9" s="186">
        <v>2</v>
      </c>
      <c r="AQ9" s="186">
        <v>2</v>
      </c>
      <c r="AR9" s="186">
        <v>2</v>
      </c>
      <c r="AS9" s="185">
        <v>3</v>
      </c>
      <c r="AT9" s="186">
        <v>3</v>
      </c>
      <c r="AU9" s="186">
        <v>4</v>
      </c>
      <c r="AV9" s="186">
        <v>4</v>
      </c>
      <c r="AW9" s="186">
        <v>4</v>
      </c>
      <c r="AX9" s="186">
        <v>4</v>
      </c>
      <c r="AY9" s="185">
        <v>3</v>
      </c>
      <c r="AZ9" s="186">
        <v>3</v>
      </c>
      <c r="BA9" s="186">
        <v>3</v>
      </c>
      <c r="BB9" s="186">
        <v>3</v>
      </c>
      <c r="BC9" s="186">
        <v>4</v>
      </c>
      <c r="BD9" s="237">
        <v>4</v>
      </c>
      <c r="BE9" s="185">
        <v>5</v>
      </c>
      <c r="BF9" s="186">
        <v>5</v>
      </c>
      <c r="BG9" s="186">
        <v>3</v>
      </c>
      <c r="BH9" s="186">
        <v>3</v>
      </c>
      <c r="BI9" s="186">
        <v>3</v>
      </c>
      <c r="BJ9" s="186">
        <v>3</v>
      </c>
      <c r="BK9" s="185">
        <v>2</v>
      </c>
      <c r="BL9" s="186">
        <v>2</v>
      </c>
      <c r="BM9" s="186">
        <v>2</v>
      </c>
      <c r="BN9" s="186">
        <v>3</v>
      </c>
      <c r="BO9" s="186">
        <v>3</v>
      </c>
      <c r="BP9" s="186">
        <v>4</v>
      </c>
      <c r="BQ9" s="185">
        <v>4</v>
      </c>
      <c r="BR9" s="186">
        <v>4</v>
      </c>
      <c r="BS9" s="186">
        <v>3</v>
      </c>
      <c r="BT9" s="186">
        <v>3</v>
      </c>
      <c r="BU9" s="186">
        <v>2</v>
      </c>
      <c r="BV9" s="187">
        <v>3</v>
      </c>
      <c r="BW9" s="247">
        <f t="shared" si="2"/>
        <v>87.5</v>
      </c>
      <c r="BX9" s="248">
        <f t="shared" si="3"/>
        <v>73.33</v>
      </c>
      <c r="BY9" s="248">
        <f t="shared" si="4"/>
        <v>80.42</v>
      </c>
      <c r="BZ9" s="247">
        <f t="shared" si="5"/>
        <v>100</v>
      </c>
      <c r="CA9" s="248">
        <f t="shared" si="6"/>
        <v>66.67</v>
      </c>
      <c r="CB9" s="248">
        <f t="shared" si="7"/>
        <v>83.34</v>
      </c>
      <c r="CC9" s="248">
        <f t="shared" si="8"/>
        <v>58.33</v>
      </c>
      <c r="CD9" s="248">
        <f t="shared" si="9"/>
        <v>73.33</v>
      </c>
      <c r="CE9" s="248">
        <f t="shared" si="10"/>
        <v>65.83</v>
      </c>
      <c r="CF9" s="248">
        <f t="shared" si="11"/>
        <v>75</v>
      </c>
      <c r="CG9" s="248">
        <f t="shared" si="12"/>
        <v>53.33</v>
      </c>
      <c r="CH9" s="248">
        <f t="shared" si="13"/>
        <v>64.17</v>
      </c>
      <c r="CI9" s="248">
        <f t="shared" si="14"/>
        <v>100</v>
      </c>
      <c r="CJ9" s="248">
        <f t="shared" si="15"/>
        <v>63.33</v>
      </c>
      <c r="CK9" s="248">
        <f t="shared" si="16"/>
        <v>81.67</v>
      </c>
      <c r="CL9" s="249">
        <f t="shared" si="17"/>
        <v>75.085999999999999</v>
      </c>
      <c r="CM9" s="7" t="str">
        <f t="shared" si="18"/>
        <v>ดี</v>
      </c>
      <c r="CP9" s="242">
        <f t="shared" si="19"/>
        <v>14</v>
      </c>
      <c r="CQ9" s="243">
        <f t="shared" si="20"/>
        <v>87.5</v>
      </c>
      <c r="CR9" s="242">
        <f t="shared" si="21"/>
        <v>22</v>
      </c>
      <c r="CS9" s="243">
        <f t="shared" si="22"/>
        <v>73.33</v>
      </c>
      <c r="CT9" s="243">
        <f t="shared" si="23"/>
        <v>80.42</v>
      </c>
      <c r="CU9" s="242">
        <f t="shared" si="24"/>
        <v>16</v>
      </c>
      <c r="CV9" s="243">
        <f t="shared" si="25"/>
        <v>100</v>
      </c>
      <c r="CW9" s="242">
        <f t="shared" si="26"/>
        <v>20</v>
      </c>
      <c r="CX9" s="243">
        <f t="shared" si="27"/>
        <v>66.67</v>
      </c>
      <c r="CY9" s="243">
        <f t="shared" si="28"/>
        <v>83.34</v>
      </c>
      <c r="CZ9" s="242">
        <f t="shared" si="29"/>
        <v>7</v>
      </c>
      <c r="DA9" s="243">
        <f t="shared" si="30"/>
        <v>58.33</v>
      </c>
      <c r="DB9" s="242">
        <f t="shared" si="31"/>
        <v>22</v>
      </c>
      <c r="DC9" s="243">
        <f t="shared" si="32"/>
        <v>73.33</v>
      </c>
      <c r="DD9" s="243">
        <f t="shared" si="33"/>
        <v>65.83</v>
      </c>
      <c r="DE9" s="242">
        <f t="shared" si="34"/>
        <v>18</v>
      </c>
      <c r="DF9" s="243">
        <f t="shared" si="35"/>
        <v>75</v>
      </c>
      <c r="DG9" s="242">
        <f t="shared" si="36"/>
        <v>16</v>
      </c>
      <c r="DH9" s="243">
        <f t="shared" si="37"/>
        <v>53.33</v>
      </c>
      <c r="DI9" s="243">
        <f t="shared" si="38"/>
        <v>64.17</v>
      </c>
      <c r="DJ9" s="242">
        <f t="shared" si="39"/>
        <v>12</v>
      </c>
      <c r="DK9" s="243">
        <f t="shared" si="40"/>
        <v>100</v>
      </c>
      <c r="DL9" s="242">
        <f t="shared" si="41"/>
        <v>19</v>
      </c>
      <c r="DM9" s="243">
        <f t="shared" si="42"/>
        <v>63.33</v>
      </c>
      <c r="DN9" s="243">
        <f t="shared" si="43"/>
        <v>81.67</v>
      </c>
      <c r="DO9" s="243">
        <f t="shared" si="44"/>
        <v>75.085999999999999</v>
      </c>
      <c r="DP9" s="242">
        <f t="shared" si="0"/>
        <v>2</v>
      </c>
      <c r="DQ9" s="242" t="str">
        <f t="shared" si="1"/>
        <v>ดี</v>
      </c>
    </row>
    <row r="10" spans="1:121" s="3" customFormat="1" ht="15.75" customHeight="1">
      <c r="A10" s="2">
        <v>4</v>
      </c>
      <c r="B10" s="38">
        <f>IF(นักเรียน!C9="","",นักเรียน!C9)</f>
        <v>5170</v>
      </c>
      <c r="C10" s="39" t="str">
        <f>IF(นักเรียน!D9="","",นักเรียน!D9)</f>
        <v>เด็กชายสิปปนนท์  เชิดรุ่งเรือง</v>
      </c>
      <c r="D10" s="233" t="str">
        <f>IF(นักเรียน!E9="","",นักเรียน!E9)</f>
        <v/>
      </c>
      <c r="E10" s="185"/>
      <c r="F10" s="186"/>
      <c r="G10" s="186"/>
      <c r="H10" s="186"/>
      <c r="I10" s="186"/>
      <c r="J10" s="186"/>
      <c r="K10" s="186"/>
      <c r="L10" s="186"/>
      <c r="M10" s="185"/>
      <c r="N10" s="186"/>
      <c r="O10" s="186"/>
      <c r="P10" s="186"/>
      <c r="Q10" s="186"/>
      <c r="R10" s="237"/>
      <c r="S10" s="237"/>
      <c r="T10" s="187"/>
      <c r="U10" s="185"/>
      <c r="V10" s="186"/>
      <c r="W10" s="186"/>
      <c r="X10" s="186"/>
      <c r="Y10" s="186"/>
      <c r="Z10" s="186"/>
      <c r="AA10" s="185"/>
      <c r="AB10" s="186"/>
      <c r="AC10" s="186"/>
      <c r="AD10" s="186"/>
      <c r="AE10" s="186"/>
      <c r="AF10" s="186"/>
      <c r="AG10" s="186"/>
      <c r="AH10" s="186"/>
      <c r="AI10" s="186"/>
      <c r="AJ10" s="186"/>
      <c r="AK10" s="186"/>
      <c r="AL10" s="187"/>
      <c r="AM10" s="185"/>
      <c r="AN10" s="186"/>
      <c r="AO10" s="186"/>
      <c r="AP10" s="186"/>
      <c r="AQ10" s="186"/>
      <c r="AR10" s="186"/>
      <c r="AS10" s="185">
        <v>3</v>
      </c>
      <c r="AT10" s="186">
        <v>3</v>
      </c>
      <c r="AU10" s="186">
        <v>3</v>
      </c>
      <c r="AV10" s="186">
        <v>4</v>
      </c>
      <c r="AW10" s="186">
        <v>4</v>
      </c>
      <c r="AX10" s="186">
        <v>4</v>
      </c>
      <c r="AY10" s="185"/>
      <c r="AZ10" s="186"/>
      <c r="BA10" s="186"/>
      <c r="BB10" s="186"/>
      <c r="BC10" s="186"/>
      <c r="BD10" s="237"/>
      <c r="BE10" s="185"/>
      <c r="BF10" s="186"/>
      <c r="BG10" s="186"/>
      <c r="BH10" s="186"/>
      <c r="BI10" s="186"/>
      <c r="BJ10" s="186"/>
      <c r="BK10" s="185"/>
      <c r="BL10" s="186"/>
      <c r="BM10" s="186"/>
      <c r="BN10" s="186"/>
      <c r="BO10" s="186"/>
      <c r="BP10" s="186"/>
      <c r="BQ10" s="185"/>
      <c r="BR10" s="186"/>
      <c r="BS10" s="186"/>
      <c r="BT10" s="186"/>
      <c r="BU10" s="186"/>
      <c r="BV10" s="187"/>
      <c r="BW10" s="247" t="str">
        <f t="shared" si="2"/>
        <v/>
      </c>
      <c r="BX10" s="248">
        <f t="shared" si="3"/>
        <v>70</v>
      </c>
      <c r="BY10" s="248" t="str">
        <f t="shared" si="4"/>
        <v/>
      </c>
      <c r="BZ10" s="247" t="str">
        <f t="shared" si="5"/>
        <v/>
      </c>
      <c r="CA10" s="248" t="str">
        <f t="shared" si="6"/>
        <v/>
      </c>
      <c r="CB10" s="248" t="str">
        <f t="shared" si="7"/>
        <v/>
      </c>
      <c r="CC10" s="248" t="str">
        <f t="shared" si="8"/>
        <v/>
      </c>
      <c r="CD10" s="248" t="str">
        <f t="shared" si="9"/>
        <v/>
      </c>
      <c r="CE10" s="248" t="str">
        <f t="shared" si="10"/>
        <v/>
      </c>
      <c r="CF10" s="248" t="str">
        <f t="shared" si="11"/>
        <v/>
      </c>
      <c r="CG10" s="248" t="str">
        <f t="shared" si="12"/>
        <v/>
      </c>
      <c r="CH10" s="248" t="str">
        <f t="shared" si="13"/>
        <v/>
      </c>
      <c r="CI10" s="248" t="str">
        <f t="shared" si="14"/>
        <v/>
      </c>
      <c r="CJ10" s="248" t="str">
        <f t="shared" si="15"/>
        <v/>
      </c>
      <c r="CK10" s="248" t="str">
        <f t="shared" si="16"/>
        <v/>
      </c>
      <c r="CL10" s="249" t="str">
        <f t="shared" si="17"/>
        <v/>
      </c>
      <c r="CM10" s="7" t="str">
        <f t="shared" si="18"/>
        <v/>
      </c>
      <c r="CP10" s="242" t="str">
        <f t="shared" si="19"/>
        <v/>
      </c>
      <c r="CQ10" s="243" t="str">
        <f t="shared" si="20"/>
        <v/>
      </c>
      <c r="CR10" s="242">
        <f t="shared" si="21"/>
        <v>21</v>
      </c>
      <c r="CS10" s="243">
        <f t="shared" si="22"/>
        <v>70</v>
      </c>
      <c r="CT10" s="243" t="str">
        <f t="shared" si="23"/>
        <v/>
      </c>
      <c r="CU10" s="242" t="str">
        <f t="shared" si="24"/>
        <v/>
      </c>
      <c r="CV10" s="243" t="str">
        <f t="shared" si="25"/>
        <v/>
      </c>
      <c r="CW10" s="242" t="str">
        <f t="shared" si="26"/>
        <v/>
      </c>
      <c r="CX10" s="243" t="str">
        <f t="shared" si="27"/>
        <v/>
      </c>
      <c r="CY10" s="243" t="str">
        <f t="shared" si="28"/>
        <v/>
      </c>
      <c r="CZ10" s="242" t="str">
        <f t="shared" si="29"/>
        <v/>
      </c>
      <c r="DA10" s="243" t="str">
        <f t="shared" si="30"/>
        <v/>
      </c>
      <c r="DB10" s="242" t="str">
        <f t="shared" si="31"/>
        <v/>
      </c>
      <c r="DC10" s="243" t="str">
        <f t="shared" si="32"/>
        <v/>
      </c>
      <c r="DD10" s="243" t="str">
        <f t="shared" si="33"/>
        <v/>
      </c>
      <c r="DE10" s="242" t="str">
        <f t="shared" si="34"/>
        <v/>
      </c>
      <c r="DF10" s="243" t="str">
        <f t="shared" si="35"/>
        <v/>
      </c>
      <c r="DG10" s="242" t="str">
        <f t="shared" si="36"/>
        <v/>
      </c>
      <c r="DH10" s="243" t="str">
        <f t="shared" si="37"/>
        <v/>
      </c>
      <c r="DI10" s="243" t="str">
        <f t="shared" si="38"/>
        <v/>
      </c>
      <c r="DJ10" s="242" t="str">
        <f t="shared" si="39"/>
        <v/>
      </c>
      <c r="DK10" s="243" t="str">
        <f t="shared" si="40"/>
        <v/>
      </c>
      <c r="DL10" s="242" t="str">
        <f t="shared" si="41"/>
        <v/>
      </c>
      <c r="DM10" s="243" t="str">
        <f t="shared" si="42"/>
        <v/>
      </c>
      <c r="DN10" s="243" t="str">
        <f t="shared" si="43"/>
        <v/>
      </c>
      <c r="DO10" s="243" t="str">
        <f t="shared" si="44"/>
        <v/>
      </c>
      <c r="DP10" s="242" t="str">
        <f t="shared" si="0"/>
        <v/>
      </c>
      <c r="DQ10" s="242" t="str">
        <f t="shared" si="1"/>
        <v/>
      </c>
    </row>
    <row r="11" spans="1:121" s="3" customFormat="1" ht="15.75" customHeight="1">
      <c r="A11" s="2">
        <v>5</v>
      </c>
      <c r="B11" s="38">
        <f>IF(นักเรียน!C10="","",นักเรียน!C10)</f>
        <v>5172</v>
      </c>
      <c r="C11" s="39" t="str">
        <f>IF(นักเรียน!D10="","",นักเรียน!D10)</f>
        <v>เด็กชายทักษิณ  สืบเพ็ง</v>
      </c>
      <c r="D11" s="233" t="str">
        <f>IF(นักเรียน!E10="","",นักเรียน!E10)</f>
        <v/>
      </c>
      <c r="E11" s="185"/>
      <c r="F11" s="186"/>
      <c r="G11" s="186"/>
      <c r="H11" s="186"/>
      <c r="I11" s="186"/>
      <c r="J11" s="186"/>
      <c r="K11" s="186"/>
      <c r="L11" s="186"/>
      <c r="M11" s="185"/>
      <c r="N11" s="186"/>
      <c r="O11" s="186"/>
      <c r="P11" s="186"/>
      <c r="Q11" s="186"/>
      <c r="R11" s="237"/>
      <c r="S11" s="237"/>
      <c r="T11" s="187"/>
      <c r="U11" s="185"/>
      <c r="V11" s="186"/>
      <c r="W11" s="186"/>
      <c r="X11" s="186"/>
      <c r="Y11" s="186"/>
      <c r="Z11" s="186"/>
      <c r="AA11" s="185"/>
      <c r="AB11" s="186"/>
      <c r="AC11" s="186"/>
      <c r="AD11" s="186"/>
      <c r="AE11" s="186"/>
      <c r="AF11" s="186"/>
      <c r="AG11" s="186"/>
      <c r="AH11" s="186"/>
      <c r="AI11" s="186"/>
      <c r="AJ11" s="186"/>
      <c r="AK11" s="186"/>
      <c r="AL11" s="187"/>
      <c r="AM11" s="185"/>
      <c r="AN11" s="186"/>
      <c r="AO11" s="186"/>
      <c r="AP11" s="186"/>
      <c r="AQ11" s="186"/>
      <c r="AR11" s="186"/>
      <c r="AS11" s="185"/>
      <c r="AT11" s="186"/>
      <c r="AU11" s="186"/>
      <c r="AV11" s="186"/>
      <c r="AW11" s="186"/>
      <c r="AX11" s="186"/>
      <c r="AY11" s="185"/>
      <c r="AZ11" s="186"/>
      <c r="BA11" s="186"/>
      <c r="BB11" s="186"/>
      <c r="BC11" s="186"/>
      <c r="BD11" s="237"/>
      <c r="BE11" s="185"/>
      <c r="BF11" s="186"/>
      <c r="BG11" s="186"/>
      <c r="BH11" s="186"/>
      <c r="BI11" s="186"/>
      <c r="BJ11" s="186"/>
      <c r="BK11" s="185"/>
      <c r="BL11" s="186"/>
      <c r="BM11" s="186"/>
      <c r="BN11" s="186"/>
      <c r="BO11" s="186"/>
      <c r="BP11" s="186"/>
      <c r="BQ11" s="185"/>
      <c r="BR11" s="186"/>
      <c r="BS11" s="186"/>
      <c r="BT11" s="186"/>
      <c r="BU11" s="186"/>
      <c r="BV11" s="187"/>
      <c r="BW11" s="247" t="str">
        <f t="shared" si="2"/>
        <v/>
      </c>
      <c r="BX11" s="248" t="str">
        <f t="shared" si="3"/>
        <v/>
      </c>
      <c r="BY11" s="248" t="str">
        <f t="shared" si="4"/>
        <v/>
      </c>
      <c r="BZ11" s="247" t="str">
        <f t="shared" si="5"/>
        <v/>
      </c>
      <c r="CA11" s="248" t="str">
        <f t="shared" si="6"/>
        <v/>
      </c>
      <c r="CB11" s="248" t="str">
        <f t="shared" si="7"/>
        <v/>
      </c>
      <c r="CC11" s="248" t="str">
        <f t="shared" si="8"/>
        <v/>
      </c>
      <c r="CD11" s="248" t="str">
        <f t="shared" si="9"/>
        <v/>
      </c>
      <c r="CE11" s="248" t="str">
        <f t="shared" si="10"/>
        <v/>
      </c>
      <c r="CF11" s="248" t="str">
        <f t="shared" si="11"/>
        <v/>
      </c>
      <c r="CG11" s="248" t="str">
        <f t="shared" si="12"/>
        <v/>
      </c>
      <c r="CH11" s="248" t="str">
        <f t="shared" si="13"/>
        <v/>
      </c>
      <c r="CI11" s="248" t="str">
        <f t="shared" si="14"/>
        <v/>
      </c>
      <c r="CJ11" s="248" t="str">
        <f t="shared" si="15"/>
        <v/>
      </c>
      <c r="CK11" s="248" t="str">
        <f t="shared" si="16"/>
        <v/>
      </c>
      <c r="CL11" s="249" t="str">
        <f t="shared" si="17"/>
        <v/>
      </c>
      <c r="CM11" s="7" t="str">
        <f t="shared" si="18"/>
        <v/>
      </c>
      <c r="CP11" s="242" t="str">
        <f t="shared" si="19"/>
        <v/>
      </c>
      <c r="CQ11" s="243" t="str">
        <f t="shared" si="20"/>
        <v/>
      </c>
      <c r="CR11" s="242" t="str">
        <f t="shared" si="21"/>
        <v/>
      </c>
      <c r="CS11" s="243" t="str">
        <f t="shared" si="22"/>
        <v/>
      </c>
      <c r="CT11" s="243" t="str">
        <f t="shared" si="23"/>
        <v/>
      </c>
      <c r="CU11" s="242" t="str">
        <f t="shared" si="24"/>
        <v/>
      </c>
      <c r="CV11" s="243" t="str">
        <f t="shared" si="25"/>
        <v/>
      </c>
      <c r="CW11" s="242" t="str">
        <f t="shared" si="26"/>
        <v/>
      </c>
      <c r="CX11" s="243" t="str">
        <f t="shared" si="27"/>
        <v/>
      </c>
      <c r="CY11" s="243" t="str">
        <f t="shared" si="28"/>
        <v/>
      </c>
      <c r="CZ11" s="242" t="str">
        <f t="shared" si="29"/>
        <v/>
      </c>
      <c r="DA11" s="243" t="str">
        <f t="shared" si="30"/>
        <v/>
      </c>
      <c r="DB11" s="242" t="str">
        <f t="shared" si="31"/>
        <v/>
      </c>
      <c r="DC11" s="243" t="str">
        <f t="shared" si="32"/>
        <v/>
      </c>
      <c r="DD11" s="243" t="str">
        <f t="shared" si="33"/>
        <v/>
      </c>
      <c r="DE11" s="242" t="str">
        <f t="shared" si="34"/>
        <v/>
      </c>
      <c r="DF11" s="243" t="str">
        <f t="shared" si="35"/>
        <v/>
      </c>
      <c r="DG11" s="242" t="str">
        <f t="shared" si="36"/>
        <v/>
      </c>
      <c r="DH11" s="243" t="str">
        <f t="shared" si="37"/>
        <v/>
      </c>
      <c r="DI11" s="243" t="str">
        <f t="shared" si="38"/>
        <v/>
      </c>
      <c r="DJ11" s="242" t="str">
        <f t="shared" si="39"/>
        <v/>
      </c>
      <c r="DK11" s="243" t="str">
        <f t="shared" si="40"/>
        <v/>
      </c>
      <c r="DL11" s="242" t="str">
        <f t="shared" si="41"/>
        <v/>
      </c>
      <c r="DM11" s="243" t="str">
        <f t="shared" si="42"/>
        <v/>
      </c>
      <c r="DN11" s="243" t="str">
        <f t="shared" si="43"/>
        <v/>
      </c>
      <c r="DO11" s="243" t="str">
        <f t="shared" si="44"/>
        <v/>
      </c>
      <c r="DP11" s="242" t="str">
        <f t="shared" si="0"/>
        <v/>
      </c>
      <c r="DQ11" s="242" t="str">
        <f t="shared" si="1"/>
        <v/>
      </c>
    </row>
    <row r="12" spans="1:121" s="3" customFormat="1" ht="15.75" customHeight="1">
      <c r="A12" s="2">
        <v>6</v>
      </c>
      <c r="B12" s="38">
        <f>IF(นักเรียน!C11="","",นักเรียน!C11)</f>
        <v>5194</v>
      </c>
      <c r="C12" s="39" t="str">
        <f>IF(นักเรียน!D11="","",นักเรียน!D11)</f>
        <v>เด็กชายพงศ์พิสุทธิ์  จินดา</v>
      </c>
      <c r="D12" s="233" t="str">
        <f>IF(นักเรียน!E11="","",นักเรียน!E11)</f>
        <v/>
      </c>
      <c r="E12" s="185"/>
      <c r="F12" s="186"/>
      <c r="G12" s="186"/>
      <c r="H12" s="186"/>
      <c r="I12" s="186"/>
      <c r="J12" s="186"/>
      <c r="K12" s="186"/>
      <c r="L12" s="186"/>
      <c r="M12" s="185"/>
      <c r="N12" s="186"/>
      <c r="O12" s="186"/>
      <c r="P12" s="186"/>
      <c r="Q12" s="186"/>
      <c r="R12" s="237"/>
      <c r="S12" s="237"/>
      <c r="T12" s="187"/>
      <c r="U12" s="185"/>
      <c r="V12" s="186"/>
      <c r="W12" s="186"/>
      <c r="X12" s="186"/>
      <c r="Y12" s="186"/>
      <c r="Z12" s="186"/>
      <c r="AA12" s="185"/>
      <c r="AB12" s="186"/>
      <c r="AC12" s="186"/>
      <c r="AD12" s="186"/>
      <c r="AE12" s="186"/>
      <c r="AF12" s="186"/>
      <c r="AG12" s="186"/>
      <c r="AH12" s="186"/>
      <c r="AI12" s="186"/>
      <c r="AJ12" s="186"/>
      <c r="AK12" s="186"/>
      <c r="AL12" s="187"/>
      <c r="AM12" s="185"/>
      <c r="AN12" s="186"/>
      <c r="AO12" s="186"/>
      <c r="AP12" s="186"/>
      <c r="AQ12" s="186"/>
      <c r="AR12" s="186"/>
      <c r="AS12" s="185"/>
      <c r="AT12" s="186"/>
      <c r="AU12" s="186"/>
      <c r="AV12" s="186"/>
      <c r="AW12" s="186"/>
      <c r="AX12" s="186"/>
      <c r="AY12" s="185"/>
      <c r="AZ12" s="186"/>
      <c r="BA12" s="186"/>
      <c r="BB12" s="186"/>
      <c r="BC12" s="186"/>
      <c r="BD12" s="237"/>
      <c r="BE12" s="185"/>
      <c r="BF12" s="186"/>
      <c r="BG12" s="186"/>
      <c r="BH12" s="186"/>
      <c r="BI12" s="186"/>
      <c r="BJ12" s="186"/>
      <c r="BK12" s="185"/>
      <c r="BL12" s="186"/>
      <c r="BM12" s="186"/>
      <c r="BN12" s="186"/>
      <c r="BO12" s="186"/>
      <c r="BP12" s="186"/>
      <c r="BQ12" s="185"/>
      <c r="BR12" s="186"/>
      <c r="BS12" s="186"/>
      <c r="BT12" s="186"/>
      <c r="BU12" s="186"/>
      <c r="BV12" s="187"/>
      <c r="BW12" s="247" t="str">
        <f t="shared" si="2"/>
        <v/>
      </c>
      <c r="BX12" s="248" t="str">
        <f t="shared" si="3"/>
        <v/>
      </c>
      <c r="BY12" s="248" t="str">
        <f t="shared" si="4"/>
        <v/>
      </c>
      <c r="BZ12" s="247" t="str">
        <f t="shared" si="5"/>
        <v/>
      </c>
      <c r="CA12" s="248" t="str">
        <f t="shared" si="6"/>
        <v/>
      </c>
      <c r="CB12" s="248" t="str">
        <f t="shared" si="7"/>
        <v/>
      </c>
      <c r="CC12" s="248" t="str">
        <f t="shared" si="8"/>
        <v/>
      </c>
      <c r="CD12" s="248" t="str">
        <f t="shared" si="9"/>
        <v/>
      </c>
      <c r="CE12" s="248" t="str">
        <f t="shared" si="10"/>
        <v/>
      </c>
      <c r="CF12" s="248" t="str">
        <f t="shared" si="11"/>
        <v/>
      </c>
      <c r="CG12" s="248" t="str">
        <f t="shared" si="12"/>
        <v/>
      </c>
      <c r="CH12" s="248" t="str">
        <f t="shared" si="13"/>
        <v/>
      </c>
      <c r="CI12" s="248" t="str">
        <f t="shared" si="14"/>
        <v/>
      </c>
      <c r="CJ12" s="248" t="str">
        <f t="shared" si="15"/>
        <v/>
      </c>
      <c r="CK12" s="248" t="str">
        <f t="shared" si="16"/>
        <v/>
      </c>
      <c r="CL12" s="249" t="str">
        <f t="shared" si="17"/>
        <v/>
      </c>
      <c r="CM12" s="7" t="str">
        <f t="shared" si="18"/>
        <v/>
      </c>
      <c r="CP12" s="242" t="str">
        <f t="shared" si="19"/>
        <v/>
      </c>
      <c r="CQ12" s="243" t="str">
        <f t="shared" si="20"/>
        <v/>
      </c>
      <c r="CR12" s="242" t="str">
        <f t="shared" si="21"/>
        <v/>
      </c>
      <c r="CS12" s="243" t="str">
        <f t="shared" si="22"/>
        <v/>
      </c>
      <c r="CT12" s="243" t="str">
        <f t="shared" si="23"/>
        <v/>
      </c>
      <c r="CU12" s="242" t="str">
        <f t="shared" si="24"/>
        <v/>
      </c>
      <c r="CV12" s="243" t="str">
        <f t="shared" si="25"/>
        <v/>
      </c>
      <c r="CW12" s="242" t="str">
        <f t="shared" si="26"/>
        <v/>
      </c>
      <c r="CX12" s="243" t="str">
        <f t="shared" si="27"/>
        <v/>
      </c>
      <c r="CY12" s="243" t="str">
        <f t="shared" si="28"/>
        <v/>
      </c>
      <c r="CZ12" s="242" t="str">
        <f t="shared" si="29"/>
        <v/>
      </c>
      <c r="DA12" s="243" t="str">
        <f t="shared" si="30"/>
        <v/>
      </c>
      <c r="DB12" s="242" t="str">
        <f t="shared" si="31"/>
        <v/>
      </c>
      <c r="DC12" s="243" t="str">
        <f t="shared" si="32"/>
        <v/>
      </c>
      <c r="DD12" s="243" t="str">
        <f t="shared" si="33"/>
        <v/>
      </c>
      <c r="DE12" s="242" t="str">
        <f t="shared" si="34"/>
        <v/>
      </c>
      <c r="DF12" s="243" t="str">
        <f t="shared" si="35"/>
        <v/>
      </c>
      <c r="DG12" s="242" t="str">
        <f t="shared" si="36"/>
        <v/>
      </c>
      <c r="DH12" s="243" t="str">
        <f t="shared" si="37"/>
        <v/>
      </c>
      <c r="DI12" s="243" t="str">
        <f t="shared" si="38"/>
        <v/>
      </c>
      <c r="DJ12" s="242" t="str">
        <f t="shared" si="39"/>
        <v/>
      </c>
      <c r="DK12" s="243" t="str">
        <f t="shared" si="40"/>
        <v/>
      </c>
      <c r="DL12" s="242" t="str">
        <f t="shared" si="41"/>
        <v/>
      </c>
      <c r="DM12" s="243" t="str">
        <f t="shared" si="42"/>
        <v/>
      </c>
      <c r="DN12" s="243" t="str">
        <f t="shared" si="43"/>
        <v/>
      </c>
      <c r="DO12" s="243" t="str">
        <f t="shared" si="44"/>
        <v/>
      </c>
      <c r="DP12" s="242" t="str">
        <f t="shared" si="0"/>
        <v/>
      </c>
      <c r="DQ12" s="242" t="str">
        <f t="shared" si="1"/>
        <v/>
      </c>
    </row>
    <row r="13" spans="1:121" s="3" customFormat="1" ht="15.75" customHeight="1">
      <c r="A13" s="2">
        <v>7</v>
      </c>
      <c r="B13" s="38">
        <f>IF(นักเรียน!C12="","",นักเรียน!C12)</f>
        <v>5599</v>
      </c>
      <c r="C13" s="39" t="str">
        <f>IF(นักเรียน!D12="","",นักเรียน!D12)</f>
        <v>เด็กชายอนุสรณ์  หาญสุด</v>
      </c>
      <c r="D13" s="233" t="str">
        <f>IF(นักเรียน!E12="","",นักเรียน!E12)</f>
        <v/>
      </c>
      <c r="E13" s="185"/>
      <c r="F13" s="186"/>
      <c r="G13" s="186"/>
      <c r="H13" s="186"/>
      <c r="I13" s="186"/>
      <c r="J13" s="186"/>
      <c r="K13" s="186"/>
      <c r="L13" s="186"/>
      <c r="M13" s="185"/>
      <c r="N13" s="186"/>
      <c r="O13" s="186"/>
      <c r="P13" s="186"/>
      <c r="Q13" s="186"/>
      <c r="R13" s="237"/>
      <c r="S13" s="237"/>
      <c r="T13" s="187"/>
      <c r="U13" s="185"/>
      <c r="V13" s="186"/>
      <c r="W13" s="186"/>
      <c r="X13" s="186"/>
      <c r="Y13" s="186"/>
      <c r="Z13" s="186"/>
      <c r="AA13" s="185"/>
      <c r="AB13" s="186"/>
      <c r="AC13" s="186"/>
      <c r="AD13" s="186"/>
      <c r="AE13" s="186"/>
      <c r="AF13" s="186"/>
      <c r="AG13" s="186"/>
      <c r="AH13" s="186"/>
      <c r="AI13" s="186"/>
      <c r="AJ13" s="186"/>
      <c r="AK13" s="186"/>
      <c r="AL13" s="187"/>
      <c r="AM13" s="185"/>
      <c r="AN13" s="186"/>
      <c r="AO13" s="186"/>
      <c r="AP13" s="186"/>
      <c r="AQ13" s="186"/>
      <c r="AR13" s="186"/>
      <c r="AS13" s="185"/>
      <c r="AT13" s="186"/>
      <c r="AU13" s="186"/>
      <c r="AV13" s="186"/>
      <c r="AW13" s="186"/>
      <c r="AX13" s="186"/>
      <c r="AY13" s="185"/>
      <c r="AZ13" s="186"/>
      <c r="BA13" s="186"/>
      <c r="BB13" s="186"/>
      <c r="BC13" s="186"/>
      <c r="BD13" s="237"/>
      <c r="BE13" s="185"/>
      <c r="BF13" s="186"/>
      <c r="BG13" s="186"/>
      <c r="BH13" s="186"/>
      <c r="BI13" s="186"/>
      <c r="BJ13" s="186"/>
      <c r="BK13" s="185"/>
      <c r="BL13" s="186"/>
      <c r="BM13" s="186"/>
      <c r="BN13" s="186"/>
      <c r="BO13" s="186"/>
      <c r="BP13" s="186"/>
      <c r="BQ13" s="185"/>
      <c r="BR13" s="186"/>
      <c r="BS13" s="186"/>
      <c r="BT13" s="186"/>
      <c r="BU13" s="186"/>
      <c r="BV13" s="187"/>
      <c r="BW13" s="247" t="str">
        <f t="shared" si="2"/>
        <v/>
      </c>
      <c r="BX13" s="248" t="str">
        <f t="shared" si="3"/>
        <v/>
      </c>
      <c r="BY13" s="248" t="str">
        <f t="shared" si="4"/>
        <v/>
      </c>
      <c r="BZ13" s="247" t="str">
        <f t="shared" si="5"/>
        <v/>
      </c>
      <c r="CA13" s="248" t="str">
        <f t="shared" si="6"/>
        <v/>
      </c>
      <c r="CB13" s="248" t="str">
        <f t="shared" si="7"/>
        <v/>
      </c>
      <c r="CC13" s="248" t="str">
        <f t="shared" si="8"/>
        <v/>
      </c>
      <c r="CD13" s="248" t="str">
        <f t="shared" si="9"/>
        <v/>
      </c>
      <c r="CE13" s="248" t="str">
        <f t="shared" si="10"/>
        <v/>
      </c>
      <c r="CF13" s="248" t="str">
        <f t="shared" si="11"/>
        <v/>
      </c>
      <c r="CG13" s="248" t="str">
        <f t="shared" si="12"/>
        <v/>
      </c>
      <c r="CH13" s="248" t="str">
        <f t="shared" si="13"/>
        <v/>
      </c>
      <c r="CI13" s="248" t="str">
        <f t="shared" si="14"/>
        <v/>
      </c>
      <c r="CJ13" s="248" t="str">
        <f t="shared" si="15"/>
        <v/>
      </c>
      <c r="CK13" s="248" t="str">
        <f t="shared" si="16"/>
        <v/>
      </c>
      <c r="CL13" s="249" t="str">
        <f t="shared" si="17"/>
        <v/>
      </c>
      <c r="CM13" s="7" t="str">
        <f t="shared" si="18"/>
        <v/>
      </c>
      <c r="CP13" s="242" t="str">
        <f t="shared" si="19"/>
        <v/>
      </c>
      <c r="CQ13" s="243" t="str">
        <f t="shared" si="20"/>
        <v/>
      </c>
      <c r="CR13" s="242" t="str">
        <f t="shared" si="21"/>
        <v/>
      </c>
      <c r="CS13" s="243" t="str">
        <f t="shared" si="22"/>
        <v/>
      </c>
      <c r="CT13" s="243" t="str">
        <f t="shared" si="23"/>
        <v/>
      </c>
      <c r="CU13" s="242" t="str">
        <f t="shared" si="24"/>
        <v/>
      </c>
      <c r="CV13" s="243" t="str">
        <f t="shared" si="25"/>
        <v/>
      </c>
      <c r="CW13" s="242" t="str">
        <f t="shared" si="26"/>
        <v/>
      </c>
      <c r="CX13" s="243" t="str">
        <f t="shared" si="27"/>
        <v/>
      </c>
      <c r="CY13" s="243" t="str">
        <f t="shared" si="28"/>
        <v/>
      </c>
      <c r="CZ13" s="242" t="str">
        <f t="shared" si="29"/>
        <v/>
      </c>
      <c r="DA13" s="243" t="str">
        <f t="shared" si="30"/>
        <v/>
      </c>
      <c r="DB13" s="242" t="str">
        <f t="shared" si="31"/>
        <v/>
      </c>
      <c r="DC13" s="243" t="str">
        <f t="shared" si="32"/>
        <v/>
      </c>
      <c r="DD13" s="243" t="str">
        <f t="shared" si="33"/>
        <v/>
      </c>
      <c r="DE13" s="242" t="str">
        <f t="shared" si="34"/>
        <v/>
      </c>
      <c r="DF13" s="243" t="str">
        <f t="shared" si="35"/>
        <v/>
      </c>
      <c r="DG13" s="242" t="str">
        <f t="shared" si="36"/>
        <v/>
      </c>
      <c r="DH13" s="243" t="str">
        <f t="shared" si="37"/>
        <v/>
      </c>
      <c r="DI13" s="243" t="str">
        <f t="shared" si="38"/>
        <v/>
      </c>
      <c r="DJ13" s="242" t="str">
        <f t="shared" si="39"/>
        <v/>
      </c>
      <c r="DK13" s="243" t="str">
        <f t="shared" si="40"/>
        <v/>
      </c>
      <c r="DL13" s="242" t="str">
        <f t="shared" si="41"/>
        <v/>
      </c>
      <c r="DM13" s="243" t="str">
        <f t="shared" si="42"/>
        <v/>
      </c>
      <c r="DN13" s="243" t="str">
        <f t="shared" si="43"/>
        <v/>
      </c>
      <c r="DO13" s="243" t="str">
        <f t="shared" si="44"/>
        <v/>
      </c>
      <c r="DP13" s="242" t="str">
        <f t="shared" si="0"/>
        <v/>
      </c>
      <c r="DQ13" s="242" t="str">
        <f t="shared" si="1"/>
        <v/>
      </c>
    </row>
    <row r="14" spans="1:121" s="3" customFormat="1" ht="15.75" customHeight="1">
      <c r="A14" s="2">
        <v>8</v>
      </c>
      <c r="B14" s="38">
        <f>IF(นักเรียน!C13="","",นักเรียน!C13)</f>
        <v>5600</v>
      </c>
      <c r="C14" s="39" t="str">
        <f>IF(นักเรียน!D13="","",นักเรียน!D13)</f>
        <v>เด็กชายอนุศักดิ์  หาญสุด</v>
      </c>
      <c r="D14" s="233" t="str">
        <f>IF(นักเรียน!E13="","",นักเรียน!E13)</f>
        <v/>
      </c>
      <c r="E14" s="185"/>
      <c r="F14" s="186"/>
      <c r="G14" s="186"/>
      <c r="H14" s="186"/>
      <c r="I14" s="186"/>
      <c r="J14" s="186"/>
      <c r="K14" s="186"/>
      <c r="L14" s="186"/>
      <c r="M14" s="185"/>
      <c r="N14" s="186"/>
      <c r="O14" s="186"/>
      <c r="P14" s="186"/>
      <c r="Q14" s="186"/>
      <c r="R14" s="237"/>
      <c r="S14" s="237"/>
      <c r="T14" s="187"/>
      <c r="U14" s="185"/>
      <c r="V14" s="186"/>
      <c r="W14" s="186"/>
      <c r="X14" s="186"/>
      <c r="Y14" s="186"/>
      <c r="Z14" s="186"/>
      <c r="AA14" s="185"/>
      <c r="AB14" s="186"/>
      <c r="AC14" s="186"/>
      <c r="AD14" s="186"/>
      <c r="AE14" s="186"/>
      <c r="AF14" s="186"/>
      <c r="AG14" s="186"/>
      <c r="AH14" s="186"/>
      <c r="AI14" s="186"/>
      <c r="AJ14" s="186"/>
      <c r="AK14" s="186"/>
      <c r="AL14" s="187"/>
      <c r="AM14" s="185"/>
      <c r="AN14" s="186"/>
      <c r="AO14" s="186"/>
      <c r="AP14" s="186"/>
      <c r="AQ14" s="186"/>
      <c r="AR14" s="186"/>
      <c r="AS14" s="185"/>
      <c r="AT14" s="186"/>
      <c r="AU14" s="186"/>
      <c r="AV14" s="186"/>
      <c r="AW14" s="186"/>
      <c r="AX14" s="186"/>
      <c r="AY14" s="185"/>
      <c r="AZ14" s="186"/>
      <c r="BA14" s="186"/>
      <c r="BB14" s="186"/>
      <c r="BC14" s="186"/>
      <c r="BD14" s="237"/>
      <c r="BE14" s="185"/>
      <c r="BF14" s="186"/>
      <c r="BG14" s="186"/>
      <c r="BH14" s="186"/>
      <c r="BI14" s="186"/>
      <c r="BJ14" s="186"/>
      <c r="BK14" s="185"/>
      <c r="BL14" s="186"/>
      <c r="BM14" s="186"/>
      <c r="BN14" s="186"/>
      <c r="BO14" s="186"/>
      <c r="BP14" s="186"/>
      <c r="BQ14" s="185"/>
      <c r="BR14" s="186"/>
      <c r="BS14" s="186"/>
      <c r="BT14" s="186"/>
      <c r="BU14" s="186"/>
      <c r="BV14" s="187"/>
      <c r="BW14" s="247" t="str">
        <f t="shared" si="2"/>
        <v/>
      </c>
      <c r="BX14" s="248" t="str">
        <f t="shared" si="3"/>
        <v/>
      </c>
      <c r="BY14" s="248" t="str">
        <f t="shared" si="4"/>
        <v/>
      </c>
      <c r="BZ14" s="247" t="str">
        <f t="shared" si="5"/>
        <v/>
      </c>
      <c r="CA14" s="248" t="str">
        <f t="shared" si="6"/>
        <v/>
      </c>
      <c r="CB14" s="248" t="str">
        <f t="shared" si="7"/>
        <v/>
      </c>
      <c r="CC14" s="248" t="str">
        <f t="shared" si="8"/>
        <v/>
      </c>
      <c r="CD14" s="248" t="str">
        <f t="shared" si="9"/>
        <v/>
      </c>
      <c r="CE14" s="248" t="str">
        <f t="shared" si="10"/>
        <v/>
      </c>
      <c r="CF14" s="248" t="str">
        <f t="shared" si="11"/>
        <v/>
      </c>
      <c r="CG14" s="248" t="str">
        <f t="shared" si="12"/>
        <v/>
      </c>
      <c r="CH14" s="248" t="str">
        <f t="shared" si="13"/>
        <v/>
      </c>
      <c r="CI14" s="248" t="str">
        <f t="shared" si="14"/>
        <v/>
      </c>
      <c r="CJ14" s="248" t="str">
        <f t="shared" si="15"/>
        <v/>
      </c>
      <c r="CK14" s="248" t="str">
        <f t="shared" si="16"/>
        <v/>
      </c>
      <c r="CL14" s="249" t="str">
        <f t="shared" si="17"/>
        <v/>
      </c>
      <c r="CM14" s="7" t="str">
        <f t="shared" si="18"/>
        <v/>
      </c>
      <c r="CP14" s="242" t="str">
        <f t="shared" si="19"/>
        <v/>
      </c>
      <c r="CQ14" s="243" t="str">
        <f t="shared" si="20"/>
        <v/>
      </c>
      <c r="CR14" s="242" t="str">
        <f t="shared" si="21"/>
        <v/>
      </c>
      <c r="CS14" s="243" t="str">
        <f t="shared" si="22"/>
        <v/>
      </c>
      <c r="CT14" s="243" t="str">
        <f t="shared" si="23"/>
        <v/>
      </c>
      <c r="CU14" s="242" t="str">
        <f t="shared" si="24"/>
        <v/>
      </c>
      <c r="CV14" s="243" t="str">
        <f t="shared" si="25"/>
        <v/>
      </c>
      <c r="CW14" s="242" t="str">
        <f t="shared" si="26"/>
        <v/>
      </c>
      <c r="CX14" s="243" t="str">
        <f t="shared" si="27"/>
        <v/>
      </c>
      <c r="CY14" s="243" t="str">
        <f t="shared" si="28"/>
        <v/>
      </c>
      <c r="CZ14" s="242" t="str">
        <f t="shared" si="29"/>
        <v/>
      </c>
      <c r="DA14" s="243" t="str">
        <f t="shared" si="30"/>
        <v/>
      </c>
      <c r="DB14" s="242" t="str">
        <f t="shared" si="31"/>
        <v/>
      </c>
      <c r="DC14" s="243" t="str">
        <f t="shared" si="32"/>
        <v/>
      </c>
      <c r="DD14" s="243" t="str">
        <f t="shared" si="33"/>
        <v/>
      </c>
      <c r="DE14" s="242" t="str">
        <f t="shared" si="34"/>
        <v/>
      </c>
      <c r="DF14" s="243" t="str">
        <f t="shared" si="35"/>
        <v/>
      </c>
      <c r="DG14" s="242" t="str">
        <f t="shared" si="36"/>
        <v/>
      </c>
      <c r="DH14" s="243" t="str">
        <f t="shared" si="37"/>
        <v/>
      </c>
      <c r="DI14" s="243" t="str">
        <f t="shared" si="38"/>
        <v/>
      </c>
      <c r="DJ14" s="242" t="str">
        <f t="shared" si="39"/>
        <v/>
      </c>
      <c r="DK14" s="243" t="str">
        <f t="shared" si="40"/>
        <v/>
      </c>
      <c r="DL14" s="242" t="str">
        <f t="shared" si="41"/>
        <v/>
      </c>
      <c r="DM14" s="243" t="str">
        <f t="shared" si="42"/>
        <v/>
      </c>
      <c r="DN14" s="243" t="str">
        <f t="shared" si="43"/>
        <v/>
      </c>
      <c r="DO14" s="243" t="str">
        <f t="shared" si="44"/>
        <v/>
      </c>
      <c r="DP14" s="242" t="str">
        <f t="shared" si="0"/>
        <v/>
      </c>
      <c r="DQ14" s="242" t="str">
        <f t="shared" si="1"/>
        <v/>
      </c>
    </row>
    <row r="15" spans="1:121" s="3" customFormat="1" ht="15.75" customHeight="1">
      <c r="A15" s="2">
        <v>9</v>
      </c>
      <c r="B15" s="38">
        <f>IF(นักเรียน!C14="","",นักเรียน!C14)</f>
        <v>5174</v>
      </c>
      <c r="C15" s="39" t="str">
        <f>IF(นักเรียน!D14="","",นักเรียน!D14)</f>
        <v>เด็กหญิงกาญจนา  ตรีเมฆ</v>
      </c>
      <c r="D15" s="233" t="str">
        <f>IF(นักเรียน!E14="","",นักเรียน!E14)</f>
        <v/>
      </c>
      <c r="E15" s="185"/>
      <c r="F15" s="186"/>
      <c r="G15" s="186"/>
      <c r="H15" s="186"/>
      <c r="I15" s="186"/>
      <c r="J15" s="186"/>
      <c r="K15" s="186"/>
      <c r="L15" s="186"/>
      <c r="M15" s="185"/>
      <c r="N15" s="186"/>
      <c r="O15" s="186"/>
      <c r="P15" s="186"/>
      <c r="Q15" s="186"/>
      <c r="R15" s="237"/>
      <c r="S15" s="237"/>
      <c r="T15" s="187"/>
      <c r="U15" s="185"/>
      <c r="V15" s="186"/>
      <c r="W15" s="186"/>
      <c r="X15" s="186"/>
      <c r="Y15" s="186"/>
      <c r="Z15" s="186"/>
      <c r="AA15" s="185"/>
      <c r="AB15" s="186"/>
      <c r="AC15" s="186"/>
      <c r="AD15" s="186"/>
      <c r="AE15" s="186"/>
      <c r="AF15" s="186"/>
      <c r="AG15" s="186"/>
      <c r="AH15" s="186"/>
      <c r="AI15" s="186"/>
      <c r="AJ15" s="186"/>
      <c r="AK15" s="186"/>
      <c r="AL15" s="187"/>
      <c r="AM15" s="185"/>
      <c r="AN15" s="186"/>
      <c r="AO15" s="186"/>
      <c r="AP15" s="186"/>
      <c r="AQ15" s="186"/>
      <c r="AR15" s="186"/>
      <c r="AS15" s="185"/>
      <c r="AT15" s="186"/>
      <c r="AU15" s="186"/>
      <c r="AV15" s="186"/>
      <c r="AW15" s="186"/>
      <c r="AX15" s="186"/>
      <c r="AY15" s="185"/>
      <c r="AZ15" s="186"/>
      <c r="BA15" s="186"/>
      <c r="BB15" s="186"/>
      <c r="BC15" s="186"/>
      <c r="BD15" s="237"/>
      <c r="BE15" s="185"/>
      <c r="BF15" s="186"/>
      <c r="BG15" s="186"/>
      <c r="BH15" s="186"/>
      <c r="BI15" s="186"/>
      <c r="BJ15" s="186"/>
      <c r="BK15" s="185"/>
      <c r="BL15" s="186"/>
      <c r="BM15" s="186"/>
      <c r="BN15" s="186"/>
      <c r="BO15" s="186"/>
      <c r="BP15" s="186"/>
      <c r="BQ15" s="185"/>
      <c r="BR15" s="186"/>
      <c r="BS15" s="186"/>
      <c r="BT15" s="186"/>
      <c r="BU15" s="186"/>
      <c r="BV15" s="187"/>
      <c r="BW15" s="247" t="str">
        <f t="shared" si="2"/>
        <v/>
      </c>
      <c r="BX15" s="248" t="str">
        <f t="shared" si="3"/>
        <v/>
      </c>
      <c r="BY15" s="248" t="str">
        <f t="shared" si="4"/>
        <v/>
      </c>
      <c r="BZ15" s="247" t="str">
        <f t="shared" si="5"/>
        <v/>
      </c>
      <c r="CA15" s="248" t="str">
        <f t="shared" si="6"/>
        <v/>
      </c>
      <c r="CB15" s="248" t="str">
        <f t="shared" si="7"/>
        <v/>
      </c>
      <c r="CC15" s="248" t="str">
        <f t="shared" si="8"/>
        <v/>
      </c>
      <c r="CD15" s="248" t="str">
        <f t="shared" si="9"/>
        <v/>
      </c>
      <c r="CE15" s="248" t="str">
        <f t="shared" si="10"/>
        <v/>
      </c>
      <c r="CF15" s="248" t="str">
        <f t="shared" si="11"/>
        <v/>
      </c>
      <c r="CG15" s="248" t="str">
        <f t="shared" si="12"/>
        <v/>
      </c>
      <c r="CH15" s="248" t="str">
        <f t="shared" si="13"/>
        <v/>
      </c>
      <c r="CI15" s="248" t="str">
        <f t="shared" si="14"/>
        <v/>
      </c>
      <c r="CJ15" s="248" t="str">
        <f t="shared" si="15"/>
        <v/>
      </c>
      <c r="CK15" s="248" t="str">
        <f t="shared" si="16"/>
        <v/>
      </c>
      <c r="CL15" s="249" t="str">
        <f t="shared" ref="CL15:CL51" si="45">DO15</f>
        <v/>
      </c>
      <c r="CM15" s="7" t="str">
        <f t="shared" ref="CM15:CM51" si="46">DQ15</f>
        <v/>
      </c>
      <c r="CP15" s="242" t="str">
        <f t="shared" si="19"/>
        <v/>
      </c>
      <c r="CQ15" s="243" t="str">
        <f t="shared" si="20"/>
        <v/>
      </c>
      <c r="CR15" s="242" t="str">
        <f t="shared" si="21"/>
        <v/>
      </c>
      <c r="CS15" s="243" t="str">
        <f t="shared" si="22"/>
        <v/>
      </c>
      <c r="CT15" s="243" t="str">
        <f t="shared" si="23"/>
        <v/>
      </c>
      <c r="CU15" s="242" t="str">
        <f t="shared" si="24"/>
        <v/>
      </c>
      <c r="CV15" s="243" t="str">
        <f t="shared" si="25"/>
        <v/>
      </c>
      <c r="CW15" s="242" t="str">
        <f t="shared" si="26"/>
        <v/>
      </c>
      <c r="CX15" s="243" t="str">
        <f t="shared" si="27"/>
        <v/>
      </c>
      <c r="CY15" s="243" t="str">
        <f t="shared" si="28"/>
        <v/>
      </c>
      <c r="CZ15" s="242" t="str">
        <f t="shared" si="29"/>
        <v/>
      </c>
      <c r="DA15" s="243" t="str">
        <f t="shared" si="30"/>
        <v/>
      </c>
      <c r="DB15" s="242" t="str">
        <f t="shared" si="31"/>
        <v/>
      </c>
      <c r="DC15" s="243" t="str">
        <f t="shared" si="32"/>
        <v/>
      </c>
      <c r="DD15" s="243" t="str">
        <f t="shared" si="33"/>
        <v/>
      </c>
      <c r="DE15" s="242" t="str">
        <f t="shared" si="34"/>
        <v/>
      </c>
      <c r="DF15" s="243" t="str">
        <f t="shared" si="35"/>
        <v/>
      </c>
      <c r="DG15" s="242" t="str">
        <f t="shared" si="36"/>
        <v/>
      </c>
      <c r="DH15" s="243" t="str">
        <f t="shared" si="37"/>
        <v/>
      </c>
      <c r="DI15" s="243" t="str">
        <f t="shared" si="38"/>
        <v/>
      </c>
      <c r="DJ15" s="242" t="str">
        <f t="shared" si="39"/>
        <v/>
      </c>
      <c r="DK15" s="243" t="str">
        <f t="shared" si="40"/>
        <v/>
      </c>
      <c r="DL15" s="242" t="str">
        <f t="shared" si="41"/>
        <v/>
      </c>
      <c r="DM15" s="243" t="str">
        <f t="shared" si="42"/>
        <v/>
      </c>
      <c r="DN15" s="243" t="str">
        <f t="shared" si="43"/>
        <v/>
      </c>
      <c r="DO15" s="243" t="str">
        <f t="shared" si="44"/>
        <v/>
      </c>
      <c r="DP15" s="242" t="str">
        <f t="shared" si="0"/>
        <v/>
      </c>
      <c r="DQ15" s="242" t="str">
        <f t="shared" si="1"/>
        <v/>
      </c>
    </row>
    <row r="16" spans="1:121" s="3" customFormat="1" ht="15.75" customHeight="1">
      <c r="A16" s="2">
        <v>10</v>
      </c>
      <c r="B16" s="38">
        <f>IF(นักเรียน!C15="","",นักเรียน!C15)</f>
        <v>5178</v>
      </c>
      <c r="C16" s="39" t="str">
        <f>IF(นักเรียน!D15="","",นักเรียน!D15)</f>
        <v>เด็กหญิงศิริรัตน์  เรศร์คงธนวัฒน์</v>
      </c>
      <c r="D16" s="233" t="str">
        <f>IF(นักเรียน!E15="","",นักเรียน!E15)</f>
        <v/>
      </c>
      <c r="E16" s="185"/>
      <c r="F16" s="186"/>
      <c r="G16" s="186"/>
      <c r="H16" s="186"/>
      <c r="I16" s="186"/>
      <c r="J16" s="186"/>
      <c r="K16" s="186"/>
      <c r="L16" s="186"/>
      <c r="M16" s="185"/>
      <c r="N16" s="186"/>
      <c r="O16" s="186"/>
      <c r="P16" s="186"/>
      <c r="Q16" s="186"/>
      <c r="R16" s="237"/>
      <c r="S16" s="237"/>
      <c r="T16" s="187"/>
      <c r="U16" s="185"/>
      <c r="V16" s="186"/>
      <c r="W16" s="186"/>
      <c r="X16" s="186"/>
      <c r="Y16" s="186"/>
      <c r="Z16" s="186"/>
      <c r="AA16" s="185"/>
      <c r="AB16" s="186"/>
      <c r="AC16" s="186"/>
      <c r="AD16" s="186"/>
      <c r="AE16" s="186"/>
      <c r="AF16" s="186"/>
      <c r="AG16" s="186"/>
      <c r="AH16" s="186"/>
      <c r="AI16" s="186"/>
      <c r="AJ16" s="186"/>
      <c r="AK16" s="186"/>
      <c r="AL16" s="187"/>
      <c r="AM16" s="185"/>
      <c r="AN16" s="186"/>
      <c r="AO16" s="186"/>
      <c r="AP16" s="186"/>
      <c r="AQ16" s="186"/>
      <c r="AR16" s="186"/>
      <c r="AS16" s="185"/>
      <c r="AT16" s="186"/>
      <c r="AU16" s="186"/>
      <c r="AV16" s="186"/>
      <c r="AW16" s="186"/>
      <c r="AX16" s="186"/>
      <c r="AY16" s="185"/>
      <c r="AZ16" s="186"/>
      <c r="BA16" s="186"/>
      <c r="BB16" s="186"/>
      <c r="BC16" s="186"/>
      <c r="BD16" s="237"/>
      <c r="BE16" s="185"/>
      <c r="BF16" s="186"/>
      <c r="BG16" s="186"/>
      <c r="BH16" s="186"/>
      <c r="BI16" s="186"/>
      <c r="BJ16" s="186"/>
      <c r="BK16" s="185"/>
      <c r="BL16" s="186"/>
      <c r="BM16" s="186"/>
      <c r="BN16" s="186"/>
      <c r="BO16" s="186"/>
      <c r="BP16" s="186"/>
      <c r="BQ16" s="185"/>
      <c r="BR16" s="186"/>
      <c r="BS16" s="186"/>
      <c r="BT16" s="186"/>
      <c r="BU16" s="186"/>
      <c r="BV16" s="187"/>
      <c r="BW16" s="247" t="str">
        <f t="shared" si="2"/>
        <v/>
      </c>
      <c r="BX16" s="248" t="str">
        <f t="shared" si="3"/>
        <v/>
      </c>
      <c r="BY16" s="248" t="str">
        <f t="shared" si="4"/>
        <v/>
      </c>
      <c r="BZ16" s="247" t="str">
        <f t="shared" si="5"/>
        <v/>
      </c>
      <c r="CA16" s="248" t="str">
        <f t="shared" si="6"/>
        <v/>
      </c>
      <c r="CB16" s="248" t="str">
        <f t="shared" si="7"/>
        <v/>
      </c>
      <c r="CC16" s="248" t="str">
        <f t="shared" si="8"/>
        <v/>
      </c>
      <c r="CD16" s="248" t="str">
        <f t="shared" si="9"/>
        <v/>
      </c>
      <c r="CE16" s="248" t="str">
        <f t="shared" si="10"/>
        <v/>
      </c>
      <c r="CF16" s="248" t="str">
        <f t="shared" si="11"/>
        <v/>
      </c>
      <c r="CG16" s="248" t="str">
        <f t="shared" si="12"/>
        <v/>
      </c>
      <c r="CH16" s="248" t="str">
        <f t="shared" si="13"/>
        <v/>
      </c>
      <c r="CI16" s="248" t="str">
        <f t="shared" si="14"/>
        <v/>
      </c>
      <c r="CJ16" s="248" t="str">
        <f t="shared" si="15"/>
        <v/>
      </c>
      <c r="CK16" s="248" t="str">
        <f t="shared" si="16"/>
        <v/>
      </c>
      <c r="CL16" s="249" t="str">
        <f t="shared" si="45"/>
        <v/>
      </c>
      <c r="CM16" s="7" t="str">
        <f t="shared" si="46"/>
        <v/>
      </c>
      <c r="CP16" s="242" t="str">
        <f t="shared" si="19"/>
        <v/>
      </c>
      <c r="CQ16" s="243" t="str">
        <f t="shared" si="20"/>
        <v/>
      </c>
      <c r="CR16" s="242" t="str">
        <f t="shared" si="21"/>
        <v/>
      </c>
      <c r="CS16" s="243" t="str">
        <f t="shared" si="22"/>
        <v/>
      </c>
      <c r="CT16" s="243" t="str">
        <f t="shared" si="23"/>
        <v/>
      </c>
      <c r="CU16" s="242" t="str">
        <f t="shared" si="24"/>
        <v/>
      </c>
      <c r="CV16" s="243" t="str">
        <f t="shared" si="25"/>
        <v/>
      </c>
      <c r="CW16" s="242" t="str">
        <f t="shared" si="26"/>
        <v/>
      </c>
      <c r="CX16" s="243" t="str">
        <f t="shared" si="27"/>
        <v/>
      </c>
      <c r="CY16" s="243" t="str">
        <f t="shared" si="28"/>
        <v/>
      </c>
      <c r="CZ16" s="242" t="str">
        <f t="shared" si="29"/>
        <v/>
      </c>
      <c r="DA16" s="243" t="str">
        <f t="shared" si="30"/>
        <v/>
      </c>
      <c r="DB16" s="242" t="str">
        <f t="shared" si="31"/>
        <v/>
      </c>
      <c r="DC16" s="243" t="str">
        <f t="shared" si="32"/>
        <v/>
      </c>
      <c r="DD16" s="243" t="str">
        <f t="shared" si="33"/>
        <v/>
      </c>
      <c r="DE16" s="242" t="str">
        <f t="shared" si="34"/>
        <v/>
      </c>
      <c r="DF16" s="243" t="str">
        <f t="shared" si="35"/>
        <v/>
      </c>
      <c r="DG16" s="242" t="str">
        <f t="shared" si="36"/>
        <v/>
      </c>
      <c r="DH16" s="243" t="str">
        <f t="shared" si="37"/>
        <v/>
      </c>
      <c r="DI16" s="243" t="str">
        <f t="shared" si="38"/>
        <v/>
      </c>
      <c r="DJ16" s="242" t="str">
        <f t="shared" si="39"/>
        <v/>
      </c>
      <c r="DK16" s="243" t="str">
        <f t="shared" si="40"/>
        <v/>
      </c>
      <c r="DL16" s="242" t="str">
        <f t="shared" si="41"/>
        <v/>
      </c>
      <c r="DM16" s="243" t="str">
        <f t="shared" si="42"/>
        <v/>
      </c>
      <c r="DN16" s="243" t="str">
        <f t="shared" si="43"/>
        <v/>
      </c>
      <c r="DO16" s="243" t="str">
        <f t="shared" si="44"/>
        <v/>
      </c>
      <c r="DP16" s="242" t="str">
        <f t="shared" si="0"/>
        <v/>
      </c>
      <c r="DQ16" s="242" t="str">
        <f t="shared" si="1"/>
        <v/>
      </c>
    </row>
    <row r="17" spans="1:121" s="3" customFormat="1" ht="15.75" customHeight="1">
      <c r="A17" s="2">
        <v>11</v>
      </c>
      <c r="B17" s="38">
        <f>IF(นักเรียน!C16="","",นักเรียน!C16)</f>
        <v>5179</v>
      </c>
      <c r="C17" s="39" t="str">
        <f>IF(นักเรียน!D16="","",นักเรียน!D16)</f>
        <v>เด็กหญิงวัชรี  เรือนเพชร</v>
      </c>
      <c r="D17" s="233" t="str">
        <f>IF(นักเรียน!E16="","",นักเรียน!E16)</f>
        <v/>
      </c>
      <c r="E17" s="185"/>
      <c r="F17" s="186"/>
      <c r="G17" s="186"/>
      <c r="H17" s="186"/>
      <c r="I17" s="186"/>
      <c r="J17" s="186"/>
      <c r="K17" s="186"/>
      <c r="L17" s="186"/>
      <c r="M17" s="185"/>
      <c r="N17" s="186"/>
      <c r="O17" s="186"/>
      <c r="P17" s="186"/>
      <c r="Q17" s="186"/>
      <c r="R17" s="237"/>
      <c r="S17" s="237"/>
      <c r="T17" s="187"/>
      <c r="U17" s="185"/>
      <c r="V17" s="186"/>
      <c r="W17" s="186"/>
      <c r="X17" s="186"/>
      <c r="Y17" s="186"/>
      <c r="Z17" s="186"/>
      <c r="AA17" s="185"/>
      <c r="AB17" s="186"/>
      <c r="AC17" s="186"/>
      <c r="AD17" s="186"/>
      <c r="AE17" s="186"/>
      <c r="AF17" s="186"/>
      <c r="AG17" s="186"/>
      <c r="AH17" s="186"/>
      <c r="AI17" s="186"/>
      <c r="AJ17" s="186"/>
      <c r="AK17" s="186"/>
      <c r="AL17" s="187"/>
      <c r="AM17" s="185"/>
      <c r="AN17" s="186"/>
      <c r="AO17" s="186"/>
      <c r="AP17" s="186"/>
      <c r="AQ17" s="186"/>
      <c r="AR17" s="186"/>
      <c r="AS17" s="185"/>
      <c r="AT17" s="186"/>
      <c r="AU17" s="186"/>
      <c r="AV17" s="186"/>
      <c r="AW17" s="186"/>
      <c r="AX17" s="186"/>
      <c r="AY17" s="185"/>
      <c r="AZ17" s="186"/>
      <c r="BA17" s="186"/>
      <c r="BB17" s="186"/>
      <c r="BC17" s="186"/>
      <c r="BD17" s="237"/>
      <c r="BE17" s="185"/>
      <c r="BF17" s="186"/>
      <c r="BG17" s="186"/>
      <c r="BH17" s="186"/>
      <c r="BI17" s="186"/>
      <c r="BJ17" s="186"/>
      <c r="BK17" s="185"/>
      <c r="BL17" s="186"/>
      <c r="BM17" s="186"/>
      <c r="BN17" s="186"/>
      <c r="BO17" s="186"/>
      <c r="BP17" s="186"/>
      <c r="BQ17" s="185"/>
      <c r="BR17" s="186"/>
      <c r="BS17" s="186"/>
      <c r="BT17" s="186"/>
      <c r="BU17" s="186"/>
      <c r="BV17" s="187"/>
      <c r="BW17" s="247" t="str">
        <f t="shared" si="2"/>
        <v/>
      </c>
      <c r="BX17" s="248" t="str">
        <f t="shared" si="3"/>
        <v/>
      </c>
      <c r="BY17" s="248" t="str">
        <f t="shared" si="4"/>
        <v/>
      </c>
      <c r="BZ17" s="247" t="str">
        <f t="shared" si="5"/>
        <v/>
      </c>
      <c r="CA17" s="248" t="str">
        <f t="shared" si="6"/>
        <v/>
      </c>
      <c r="CB17" s="248" t="str">
        <f t="shared" si="7"/>
        <v/>
      </c>
      <c r="CC17" s="248" t="str">
        <f t="shared" si="8"/>
        <v/>
      </c>
      <c r="CD17" s="248" t="str">
        <f t="shared" si="9"/>
        <v/>
      </c>
      <c r="CE17" s="248" t="str">
        <f t="shared" si="10"/>
        <v/>
      </c>
      <c r="CF17" s="248" t="str">
        <f t="shared" si="11"/>
        <v/>
      </c>
      <c r="CG17" s="248" t="str">
        <f t="shared" si="12"/>
        <v/>
      </c>
      <c r="CH17" s="248" t="str">
        <f t="shared" si="13"/>
        <v/>
      </c>
      <c r="CI17" s="248" t="str">
        <f t="shared" si="14"/>
        <v/>
      </c>
      <c r="CJ17" s="248" t="str">
        <f t="shared" si="15"/>
        <v/>
      </c>
      <c r="CK17" s="248" t="str">
        <f t="shared" si="16"/>
        <v/>
      </c>
      <c r="CL17" s="249" t="str">
        <f t="shared" si="45"/>
        <v/>
      </c>
      <c r="CM17" s="7" t="str">
        <f t="shared" si="46"/>
        <v/>
      </c>
      <c r="CP17" s="242" t="str">
        <f t="shared" si="19"/>
        <v/>
      </c>
      <c r="CQ17" s="243" t="str">
        <f t="shared" si="20"/>
        <v/>
      </c>
      <c r="CR17" s="242" t="str">
        <f t="shared" si="21"/>
        <v/>
      </c>
      <c r="CS17" s="243" t="str">
        <f t="shared" si="22"/>
        <v/>
      </c>
      <c r="CT17" s="243" t="str">
        <f t="shared" si="23"/>
        <v/>
      </c>
      <c r="CU17" s="242" t="str">
        <f t="shared" si="24"/>
        <v/>
      </c>
      <c r="CV17" s="243" t="str">
        <f t="shared" si="25"/>
        <v/>
      </c>
      <c r="CW17" s="242" t="str">
        <f t="shared" si="26"/>
        <v/>
      </c>
      <c r="CX17" s="243" t="str">
        <f t="shared" si="27"/>
        <v/>
      </c>
      <c r="CY17" s="243" t="str">
        <f t="shared" si="28"/>
        <v/>
      </c>
      <c r="CZ17" s="242" t="str">
        <f t="shared" si="29"/>
        <v/>
      </c>
      <c r="DA17" s="243" t="str">
        <f t="shared" si="30"/>
        <v/>
      </c>
      <c r="DB17" s="242" t="str">
        <f t="shared" si="31"/>
        <v/>
      </c>
      <c r="DC17" s="243" t="str">
        <f t="shared" si="32"/>
        <v/>
      </c>
      <c r="DD17" s="243" t="str">
        <f t="shared" si="33"/>
        <v/>
      </c>
      <c r="DE17" s="242" t="str">
        <f t="shared" si="34"/>
        <v/>
      </c>
      <c r="DF17" s="243" t="str">
        <f t="shared" si="35"/>
        <v/>
      </c>
      <c r="DG17" s="242" t="str">
        <f t="shared" si="36"/>
        <v/>
      </c>
      <c r="DH17" s="243" t="str">
        <f t="shared" si="37"/>
        <v/>
      </c>
      <c r="DI17" s="243" t="str">
        <f t="shared" si="38"/>
        <v/>
      </c>
      <c r="DJ17" s="242" t="str">
        <f t="shared" si="39"/>
        <v/>
      </c>
      <c r="DK17" s="243" t="str">
        <f t="shared" si="40"/>
        <v/>
      </c>
      <c r="DL17" s="242" t="str">
        <f t="shared" si="41"/>
        <v/>
      </c>
      <c r="DM17" s="243" t="str">
        <f t="shared" si="42"/>
        <v/>
      </c>
      <c r="DN17" s="243" t="str">
        <f t="shared" si="43"/>
        <v/>
      </c>
      <c r="DO17" s="243" t="str">
        <f t="shared" si="44"/>
        <v/>
      </c>
      <c r="DP17" s="242" t="str">
        <f t="shared" si="0"/>
        <v/>
      </c>
      <c r="DQ17" s="242" t="str">
        <f t="shared" si="1"/>
        <v/>
      </c>
    </row>
    <row r="18" spans="1:121" s="3" customFormat="1" ht="15.75" customHeight="1">
      <c r="A18" s="2">
        <v>12</v>
      </c>
      <c r="B18" s="38">
        <f>IF(นักเรียน!C17="","",นักเรียน!C17)</f>
        <v>5183</v>
      </c>
      <c r="C18" s="39" t="str">
        <f>IF(นักเรียน!D17="","",นักเรียน!D17)</f>
        <v>เด็กหญิงพัชรา  สนธิรักษ์</v>
      </c>
      <c r="D18" s="233" t="str">
        <f>IF(นักเรียน!E17="","",นักเรียน!E17)</f>
        <v/>
      </c>
      <c r="E18" s="185"/>
      <c r="F18" s="186"/>
      <c r="G18" s="186"/>
      <c r="H18" s="186"/>
      <c r="I18" s="186"/>
      <c r="J18" s="186"/>
      <c r="K18" s="186"/>
      <c r="L18" s="186"/>
      <c r="M18" s="185"/>
      <c r="N18" s="186"/>
      <c r="O18" s="186"/>
      <c r="P18" s="186"/>
      <c r="Q18" s="186"/>
      <c r="R18" s="237"/>
      <c r="S18" s="237"/>
      <c r="T18" s="187"/>
      <c r="U18" s="185"/>
      <c r="V18" s="186"/>
      <c r="W18" s="186"/>
      <c r="X18" s="186"/>
      <c r="Y18" s="186"/>
      <c r="Z18" s="186"/>
      <c r="AA18" s="185"/>
      <c r="AB18" s="186"/>
      <c r="AC18" s="186"/>
      <c r="AD18" s="186"/>
      <c r="AE18" s="186"/>
      <c r="AF18" s="186"/>
      <c r="AG18" s="186"/>
      <c r="AH18" s="186"/>
      <c r="AI18" s="186"/>
      <c r="AJ18" s="186"/>
      <c r="AK18" s="186"/>
      <c r="AL18" s="187"/>
      <c r="AM18" s="185"/>
      <c r="AN18" s="186"/>
      <c r="AO18" s="186"/>
      <c r="AP18" s="186"/>
      <c r="AQ18" s="186"/>
      <c r="AR18" s="186"/>
      <c r="AS18" s="185"/>
      <c r="AT18" s="186"/>
      <c r="AU18" s="186"/>
      <c r="AV18" s="186"/>
      <c r="AW18" s="186"/>
      <c r="AX18" s="186"/>
      <c r="AY18" s="185"/>
      <c r="AZ18" s="186"/>
      <c r="BA18" s="186"/>
      <c r="BB18" s="186"/>
      <c r="BC18" s="186"/>
      <c r="BD18" s="237"/>
      <c r="BE18" s="185"/>
      <c r="BF18" s="186"/>
      <c r="BG18" s="186"/>
      <c r="BH18" s="186"/>
      <c r="BI18" s="186"/>
      <c r="BJ18" s="186"/>
      <c r="BK18" s="185"/>
      <c r="BL18" s="186"/>
      <c r="BM18" s="186"/>
      <c r="BN18" s="186"/>
      <c r="BO18" s="186"/>
      <c r="BP18" s="186"/>
      <c r="BQ18" s="185"/>
      <c r="BR18" s="186"/>
      <c r="BS18" s="186"/>
      <c r="BT18" s="186"/>
      <c r="BU18" s="186"/>
      <c r="BV18" s="187"/>
      <c r="BW18" s="247" t="str">
        <f t="shared" si="2"/>
        <v/>
      </c>
      <c r="BX18" s="248" t="str">
        <f t="shared" si="3"/>
        <v/>
      </c>
      <c r="BY18" s="248" t="str">
        <f t="shared" si="4"/>
        <v/>
      </c>
      <c r="BZ18" s="247" t="str">
        <f t="shared" si="5"/>
        <v/>
      </c>
      <c r="CA18" s="248" t="str">
        <f t="shared" si="6"/>
        <v/>
      </c>
      <c r="CB18" s="248" t="str">
        <f t="shared" si="7"/>
        <v/>
      </c>
      <c r="CC18" s="248" t="str">
        <f t="shared" si="8"/>
        <v/>
      </c>
      <c r="CD18" s="248" t="str">
        <f t="shared" si="9"/>
        <v/>
      </c>
      <c r="CE18" s="248" t="str">
        <f t="shared" si="10"/>
        <v/>
      </c>
      <c r="CF18" s="248" t="str">
        <f t="shared" si="11"/>
        <v/>
      </c>
      <c r="CG18" s="248" t="str">
        <f t="shared" si="12"/>
        <v/>
      </c>
      <c r="CH18" s="248" t="str">
        <f t="shared" si="13"/>
        <v/>
      </c>
      <c r="CI18" s="248" t="str">
        <f t="shared" si="14"/>
        <v/>
      </c>
      <c r="CJ18" s="248" t="str">
        <f t="shared" si="15"/>
        <v/>
      </c>
      <c r="CK18" s="248" t="str">
        <f t="shared" si="16"/>
        <v/>
      </c>
      <c r="CL18" s="249" t="str">
        <f t="shared" si="45"/>
        <v/>
      </c>
      <c r="CM18" s="7" t="str">
        <f t="shared" si="46"/>
        <v/>
      </c>
      <c r="CP18" s="242" t="str">
        <f t="shared" si="19"/>
        <v/>
      </c>
      <c r="CQ18" s="243" t="str">
        <f t="shared" si="20"/>
        <v/>
      </c>
      <c r="CR18" s="242" t="str">
        <f t="shared" si="21"/>
        <v/>
      </c>
      <c r="CS18" s="243" t="str">
        <f t="shared" si="22"/>
        <v/>
      </c>
      <c r="CT18" s="243" t="str">
        <f t="shared" si="23"/>
        <v/>
      </c>
      <c r="CU18" s="242" t="str">
        <f t="shared" si="24"/>
        <v/>
      </c>
      <c r="CV18" s="243" t="str">
        <f t="shared" si="25"/>
        <v/>
      </c>
      <c r="CW18" s="242" t="str">
        <f t="shared" si="26"/>
        <v/>
      </c>
      <c r="CX18" s="243" t="str">
        <f t="shared" si="27"/>
        <v/>
      </c>
      <c r="CY18" s="243" t="str">
        <f t="shared" si="28"/>
        <v/>
      </c>
      <c r="CZ18" s="242" t="str">
        <f t="shared" si="29"/>
        <v/>
      </c>
      <c r="DA18" s="243" t="str">
        <f t="shared" si="30"/>
        <v/>
      </c>
      <c r="DB18" s="242" t="str">
        <f t="shared" si="31"/>
        <v/>
      </c>
      <c r="DC18" s="243" t="str">
        <f t="shared" si="32"/>
        <v/>
      </c>
      <c r="DD18" s="243" t="str">
        <f t="shared" si="33"/>
        <v/>
      </c>
      <c r="DE18" s="242" t="str">
        <f t="shared" si="34"/>
        <v/>
      </c>
      <c r="DF18" s="243" t="str">
        <f t="shared" si="35"/>
        <v/>
      </c>
      <c r="DG18" s="242" t="str">
        <f t="shared" si="36"/>
        <v/>
      </c>
      <c r="DH18" s="243" t="str">
        <f t="shared" si="37"/>
        <v/>
      </c>
      <c r="DI18" s="243" t="str">
        <f t="shared" si="38"/>
        <v/>
      </c>
      <c r="DJ18" s="242" t="str">
        <f t="shared" si="39"/>
        <v/>
      </c>
      <c r="DK18" s="243" t="str">
        <f t="shared" si="40"/>
        <v/>
      </c>
      <c r="DL18" s="242" t="str">
        <f t="shared" si="41"/>
        <v/>
      </c>
      <c r="DM18" s="243" t="str">
        <f t="shared" si="42"/>
        <v/>
      </c>
      <c r="DN18" s="243" t="str">
        <f t="shared" si="43"/>
        <v/>
      </c>
      <c r="DO18" s="243" t="str">
        <f t="shared" si="44"/>
        <v/>
      </c>
      <c r="DP18" s="242" t="str">
        <f t="shared" si="0"/>
        <v/>
      </c>
      <c r="DQ18" s="242" t="str">
        <f t="shared" si="1"/>
        <v/>
      </c>
    </row>
    <row r="19" spans="1:121" s="3" customFormat="1" ht="15.75" customHeight="1">
      <c r="A19" s="2">
        <v>13</v>
      </c>
      <c r="B19" s="38">
        <f>IF(นักเรียน!C18="","",นักเรียน!C18)</f>
        <v>5185</v>
      </c>
      <c r="C19" s="39" t="str">
        <f>IF(นักเรียน!D18="","",นักเรียน!D18)</f>
        <v>เด็กหญิงกรรณิการ์  ต่างครบุรี</v>
      </c>
      <c r="D19" s="233" t="str">
        <f>IF(นักเรียน!E18="","",นักเรียน!E18)</f>
        <v/>
      </c>
      <c r="E19" s="185"/>
      <c r="F19" s="186"/>
      <c r="G19" s="186"/>
      <c r="H19" s="186"/>
      <c r="I19" s="186"/>
      <c r="J19" s="186"/>
      <c r="K19" s="186"/>
      <c r="L19" s="186"/>
      <c r="M19" s="185"/>
      <c r="N19" s="186"/>
      <c r="O19" s="186"/>
      <c r="P19" s="186"/>
      <c r="Q19" s="186"/>
      <c r="R19" s="237"/>
      <c r="S19" s="237"/>
      <c r="T19" s="187"/>
      <c r="U19" s="185"/>
      <c r="V19" s="186"/>
      <c r="W19" s="186"/>
      <c r="X19" s="186"/>
      <c r="Y19" s="186"/>
      <c r="Z19" s="186"/>
      <c r="AA19" s="185"/>
      <c r="AB19" s="186"/>
      <c r="AC19" s="186"/>
      <c r="AD19" s="186"/>
      <c r="AE19" s="186"/>
      <c r="AF19" s="186"/>
      <c r="AG19" s="186"/>
      <c r="AH19" s="186"/>
      <c r="AI19" s="186"/>
      <c r="AJ19" s="186"/>
      <c r="AK19" s="186"/>
      <c r="AL19" s="187"/>
      <c r="AM19" s="185"/>
      <c r="AN19" s="186"/>
      <c r="AO19" s="186"/>
      <c r="AP19" s="186"/>
      <c r="AQ19" s="186"/>
      <c r="AR19" s="186"/>
      <c r="AS19" s="185"/>
      <c r="AT19" s="186"/>
      <c r="AU19" s="186"/>
      <c r="AV19" s="186"/>
      <c r="AW19" s="186"/>
      <c r="AX19" s="186"/>
      <c r="AY19" s="185"/>
      <c r="AZ19" s="186"/>
      <c r="BA19" s="186"/>
      <c r="BB19" s="186"/>
      <c r="BC19" s="186"/>
      <c r="BD19" s="237"/>
      <c r="BE19" s="185"/>
      <c r="BF19" s="186"/>
      <c r="BG19" s="186"/>
      <c r="BH19" s="186"/>
      <c r="BI19" s="186"/>
      <c r="BJ19" s="186"/>
      <c r="BK19" s="185"/>
      <c r="BL19" s="186"/>
      <c r="BM19" s="186"/>
      <c r="BN19" s="186"/>
      <c r="BO19" s="186"/>
      <c r="BP19" s="186"/>
      <c r="BQ19" s="185"/>
      <c r="BR19" s="186"/>
      <c r="BS19" s="186"/>
      <c r="BT19" s="186"/>
      <c r="BU19" s="186"/>
      <c r="BV19" s="187"/>
      <c r="BW19" s="247" t="str">
        <f t="shared" si="2"/>
        <v/>
      </c>
      <c r="BX19" s="248" t="str">
        <f t="shared" si="3"/>
        <v/>
      </c>
      <c r="BY19" s="248" t="str">
        <f t="shared" si="4"/>
        <v/>
      </c>
      <c r="BZ19" s="247" t="str">
        <f t="shared" si="5"/>
        <v/>
      </c>
      <c r="CA19" s="248" t="str">
        <f t="shared" si="6"/>
        <v/>
      </c>
      <c r="CB19" s="248" t="str">
        <f t="shared" si="7"/>
        <v/>
      </c>
      <c r="CC19" s="248" t="str">
        <f t="shared" si="8"/>
        <v/>
      </c>
      <c r="CD19" s="248" t="str">
        <f t="shared" si="9"/>
        <v/>
      </c>
      <c r="CE19" s="248" t="str">
        <f t="shared" si="10"/>
        <v/>
      </c>
      <c r="CF19" s="248" t="str">
        <f t="shared" si="11"/>
        <v/>
      </c>
      <c r="CG19" s="248" t="str">
        <f t="shared" si="12"/>
        <v/>
      </c>
      <c r="CH19" s="248" t="str">
        <f t="shared" si="13"/>
        <v/>
      </c>
      <c r="CI19" s="248" t="str">
        <f t="shared" si="14"/>
        <v/>
      </c>
      <c r="CJ19" s="248" t="str">
        <f t="shared" si="15"/>
        <v/>
      </c>
      <c r="CK19" s="248" t="str">
        <f t="shared" si="16"/>
        <v/>
      </c>
      <c r="CL19" s="249" t="str">
        <f t="shared" si="45"/>
        <v/>
      </c>
      <c r="CM19" s="7" t="str">
        <f t="shared" si="46"/>
        <v/>
      </c>
      <c r="CP19" s="242" t="str">
        <f t="shared" si="19"/>
        <v/>
      </c>
      <c r="CQ19" s="243" t="str">
        <f t="shared" si="20"/>
        <v/>
      </c>
      <c r="CR19" s="242" t="str">
        <f t="shared" si="21"/>
        <v/>
      </c>
      <c r="CS19" s="243" t="str">
        <f t="shared" si="22"/>
        <v/>
      </c>
      <c r="CT19" s="243" t="str">
        <f t="shared" si="23"/>
        <v/>
      </c>
      <c r="CU19" s="242" t="str">
        <f t="shared" si="24"/>
        <v/>
      </c>
      <c r="CV19" s="243" t="str">
        <f t="shared" si="25"/>
        <v/>
      </c>
      <c r="CW19" s="242" t="str">
        <f t="shared" si="26"/>
        <v/>
      </c>
      <c r="CX19" s="243" t="str">
        <f t="shared" si="27"/>
        <v/>
      </c>
      <c r="CY19" s="243" t="str">
        <f t="shared" si="28"/>
        <v/>
      </c>
      <c r="CZ19" s="242" t="str">
        <f t="shared" si="29"/>
        <v/>
      </c>
      <c r="DA19" s="243" t="str">
        <f t="shared" si="30"/>
        <v/>
      </c>
      <c r="DB19" s="242" t="str">
        <f t="shared" si="31"/>
        <v/>
      </c>
      <c r="DC19" s="243" t="str">
        <f t="shared" si="32"/>
        <v/>
      </c>
      <c r="DD19" s="243" t="str">
        <f t="shared" si="33"/>
        <v/>
      </c>
      <c r="DE19" s="242" t="str">
        <f t="shared" si="34"/>
        <v/>
      </c>
      <c r="DF19" s="243" t="str">
        <f t="shared" si="35"/>
        <v/>
      </c>
      <c r="DG19" s="242" t="str">
        <f t="shared" si="36"/>
        <v/>
      </c>
      <c r="DH19" s="243" t="str">
        <f t="shared" si="37"/>
        <v/>
      </c>
      <c r="DI19" s="243" t="str">
        <f t="shared" si="38"/>
        <v/>
      </c>
      <c r="DJ19" s="242" t="str">
        <f t="shared" si="39"/>
        <v/>
      </c>
      <c r="DK19" s="243" t="str">
        <f t="shared" si="40"/>
        <v/>
      </c>
      <c r="DL19" s="242" t="str">
        <f t="shared" si="41"/>
        <v/>
      </c>
      <c r="DM19" s="243" t="str">
        <f t="shared" si="42"/>
        <v/>
      </c>
      <c r="DN19" s="243" t="str">
        <f t="shared" si="43"/>
        <v/>
      </c>
      <c r="DO19" s="243" t="str">
        <f t="shared" si="44"/>
        <v/>
      </c>
      <c r="DP19" s="242" t="str">
        <f t="shared" si="0"/>
        <v/>
      </c>
      <c r="DQ19" s="242" t="str">
        <f t="shared" si="1"/>
        <v/>
      </c>
    </row>
    <row r="20" spans="1:121" s="3" customFormat="1" ht="15.75" customHeight="1">
      <c r="A20" s="2">
        <v>14</v>
      </c>
      <c r="B20" s="38">
        <f>IF(นักเรียน!C19="","",นักเรียน!C19)</f>
        <v>5279</v>
      </c>
      <c r="C20" s="39" t="str">
        <f>IF(นักเรียน!D19="","",นักเรียน!D19)</f>
        <v>เด็กหญิงจิราภรณ์  กลิ่นนางรอง</v>
      </c>
      <c r="D20" s="233" t="str">
        <f>IF(นักเรียน!E19="","",นักเรียน!E19)</f>
        <v/>
      </c>
      <c r="E20" s="185"/>
      <c r="F20" s="186"/>
      <c r="G20" s="186"/>
      <c r="H20" s="186"/>
      <c r="I20" s="186"/>
      <c r="J20" s="186"/>
      <c r="K20" s="186"/>
      <c r="L20" s="186"/>
      <c r="M20" s="185"/>
      <c r="N20" s="186"/>
      <c r="O20" s="186"/>
      <c r="P20" s="186"/>
      <c r="Q20" s="186"/>
      <c r="R20" s="237"/>
      <c r="S20" s="237"/>
      <c r="T20" s="187"/>
      <c r="U20" s="185"/>
      <c r="V20" s="186"/>
      <c r="W20" s="186"/>
      <c r="X20" s="186"/>
      <c r="Y20" s="186"/>
      <c r="Z20" s="186"/>
      <c r="AA20" s="185"/>
      <c r="AB20" s="186"/>
      <c r="AC20" s="186"/>
      <c r="AD20" s="186"/>
      <c r="AE20" s="186"/>
      <c r="AF20" s="186"/>
      <c r="AG20" s="186"/>
      <c r="AH20" s="186"/>
      <c r="AI20" s="186"/>
      <c r="AJ20" s="186"/>
      <c r="AK20" s="186"/>
      <c r="AL20" s="187"/>
      <c r="AM20" s="185"/>
      <c r="AN20" s="186"/>
      <c r="AO20" s="186"/>
      <c r="AP20" s="186"/>
      <c r="AQ20" s="186"/>
      <c r="AR20" s="186"/>
      <c r="AS20" s="185"/>
      <c r="AT20" s="186"/>
      <c r="AU20" s="186"/>
      <c r="AV20" s="186"/>
      <c r="AW20" s="186"/>
      <c r="AX20" s="186"/>
      <c r="AY20" s="185"/>
      <c r="AZ20" s="186"/>
      <c r="BA20" s="186"/>
      <c r="BB20" s="186"/>
      <c r="BC20" s="186"/>
      <c r="BD20" s="237"/>
      <c r="BE20" s="185"/>
      <c r="BF20" s="186"/>
      <c r="BG20" s="186"/>
      <c r="BH20" s="186"/>
      <c r="BI20" s="186"/>
      <c r="BJ20" s="186"/>
      <c r="BK20" s="185"/>
      <c r="BL20" s="186"/>
      <c r="BM20" s="186"/>
      <c r="BN20" s="186"/>
      <c r="BO20" s="186"/>
      <c r="BP20" s="186"/>
      <c r="BQ20" s="185"/>
      <c r="BR20" s="186"/>
      <c r="BS20" s="186"/>
      <c r="BT20" s="186"/>
      <c r="BU20" s="186"/>
      <c r="BV20" s="187"/>
      <c r="BW20" s="247" t="str">
        <f t="shared" si="2"/>
        <v/>
      </c>
      <c r="BX20" s="248" t="str">
        <f t="shared" si="3"/>
        <v/>
      </c>
      <c r="BY20" s="248" t="str">
        <f t="shared" si="4"/>
        <v/>
      </c>
      <c r="BZ20" s="247" t="str">
        <f t="shared" si="5"/>
        <v/>
      </c>
      <c r="CA20" s="248" t="str">
        <f t="shared" si="6"/>
        <v/>
      </c>
      <c r="CB20" s="248" t="str">
        <f t="shared" si="7"/>
        <v/>
      </c>
      <c r="CC20" s="248" t="str">
        <f t="shared" si="8"/>
        <v/>
      </c>
      <c r="CD20" s="248" t="str">
        <f t="shared" si="9"/>
        <v/>
      </c>
      <c r="CE20" s="248" t="str">
        <f t="shared" si="10"/>
        <v/>
      </c>
      <c r="CF20" s="248" t="str">
        <f t="shared" si="11"/>
        <v/>
      </c>
      <c r="CG20" s="248" t="str">
        <f t="shared" si="12"/>
        <v/>
      </c>
      <c r="CH20" s="248" t="str">
        <f t="shared" si="13"/>
        <v/>
      </c>
      <c r="CI20" s="248" t="str">
        <f t="shared" si="14"/>
        <v/>
      </c>
      <c r="CJ20" s="248" t="str">
        <f t="shared" si="15"/>
        <v/>
      </c>
      <c r="CK20" s="248" t="str">
        <f t="shared" si="16"/>
        <v/>
      </c>
      <c r="CL20" s="249" t="str">
        <f t="shared" si="45"/>
        <v/>
      </c>
      <c r="CM20" s="7" t="str">
        <f t="shared" si="46"/>
        <v/>
      </c>
      <c r="CP20" s="242" t="str">
        <f t="shared" si="19"/>
        <v/>
      </c>
      <c r="CQ20" s="243" t="str">
        <f t="shared" si="20"/>
        <v/>
      </c>
      <c r="CR20" s="242" t="str">
        <f t="shared" si="21"/>
        <v/>
      </c>
      <c r="CS20" s="243" t="str">
        <f t="shared" si="22"/>
        <v/>
      </c>
      <c r="CT20" s="243" t="str">
        <f t="shared" si="23"/>
        <v/>
      </c>
      <c r="CU20" s="242" t="str">
        <f t="shared" si="24"/>
        <v/>
      </c>
      <c r="CV20" s="243" t="str">
        <f t="shared" si="25"/>
        <v/>
      </c>
      <c r="CW20" s="242" t="str">
        <f t="shared" si="26"/>
        <v/>
      </c>
      <c r="CX20" s="243" t="str">
        <f t="shared" si="27"/>
        <v/>
      </c>
      <c r="CY20" s="243" t="str">
        <f t="shared" si="28"/>
        <v/>
      </c>
      <c r="CZ20" s="242" t="str">
        <f t="shared" si="29"/>
        <v/>
      </c>
      <c r="DA20" s="243" t="str">
        <f t="shared" si="30"/>
        <v/>
      </c>
      <c r="DB20" s="242" t="str">
        <f t="shared" si="31"/>
        <v/>
      </c>
      <c r="DC20" s="243" t="str">
        <f t="shared" si="32"/>
        <v/>
      </c>
      <c r="DD20" s="243" t="str">
        <f t="shared" si="33"/>
        <v/>
      </c>
      <c r="DE20" s="242" t="str">
        <f t="shared" si="34"/>
        <v/>
      </c>
      <c r="DF20" s="243" t="str">
        <f t="shared" si="35"/>
        <v/>
      </c>
      <c r="DG20" s="242" t="str">
        <f t="shared" si="36"/>
        <v/>
      </c>
      <c r="DH20" s="243" t="str">
        <f t="shared" si="37"/>
        <v/>
      </c>
      <c r="DI20" s="243" t="str">
        <f t="shared" si="38"/>
        <v/>
      </c>
      <c r="DJ20" s="242" t="str">
        <f t="shared" si="39"/>
        <v/>
      </c>
      <c r="DK20" s="243" t="str">
        <f t="shared" si="40"/>
        <v/>
      </c>
      <c r="DL20" s="242" t="str">
        <f t="shared" si="41"/>
        <v/>
      </c>
      <c r="DM20" s="243" t="str">
        <f t="shared" si="42"/>
        <v/>
      </c>
      <c r="DN20" s="243" t="str">
        <f t="shared" si="43"/>
        <v/>
      </c>
      <c r="DO20" s="243" t="str">
        <f t="shared" si="44"/>
        <v/>
      </c>
      <c r="DP20" s="242" t="str">
        <f t="shared" si="0"/>
        <v/>
      </c>
      <c r="DQ20" s="242" t="str">
        <f t="shared" si="1"/>
        <v/>
      </c>
    </row>
    <row r="21" spans="1:121" s="3" customFormat="1" ht="15.75" customHeight="1">
      <c r="A21" s="2">
        <v>15</v>
      </c>
      <c r="B21" s="38">
        <f>IF(นักเรียน!C20="","",นักเรียน!C20)</f>
        <v>5427</v>
      </c>
      <c r="C21" s="39" t="str">
        <f>IF(นักเรียน!D20="","",นักเรียน!D20)</f>
        <v>เด็กหญิงเบญจรัตน์  รอดนางรอง</v>
      </c>
      <c r="D21" s="233" t="str">
        <f>IF(นักเรียน!E20="","",นักเรียน!E20)</f>
        <v/>
      </c>
      <c r="E21" s="185"/>
      <c r="F21" s="186"/>
      <c r="G21" s="186"/>
      <c r="H21" s="186"/>
      <c r="I21" s="186"/>
      <c r="J21" s="186"/>
      <c r="K21" s="186"/>
      <c r="L21" s="186"/>
      <c r="M21" s="185"/>
      <c r="N21" s="186"/>
      <c r="O21" s="186"/>
      <c r="P21" s="186"/>
      <c r="Q21" s="186"/>
      <c r="R21" s="237"/>
      <c r="S21" s="237"/>
      <c r="T21" s="187"/>
      <c r="U21" s="185"/>
      <c r="V21" s="186"/>
      <c r="W21" s="186"/>
      <c r="X21" s="186"/>
      <c r="Y21" s="186"/>
      <c r="Z21" s="186"/>
      <c r="AA21" s="185"/>
      <c r="AB21" s="186"/>
      <c r="AC21" s="186"/>
      <c r="AD21" s="186"/>
      <c r="AE21" s="186"/>
      <c r="AF21" s="186"/>
      <c r="AG21" s="186"/>
      <c r="AH21" s="186"/>
      <c r="AI21" s="186"/>
      <c r="AJ21" s="186"/>
      <c r="AK21" s="186"/>
      <c r="AL21" s="187"/>
      <c r="AM21" s="185"/>
      <c r="AN21" s="186"/>
      <c r="AO21" s="186"/>
      <c r="AP21" s="186"/>
      <c r="AQ21" s="186"/>
      <c r="AR21" s="186"/>
      <c r="AS21" s="185"/>
      <c r="AT21" s="186"/>
      <c r="AU21" s="186"/>
      <c r="AV21" s="186"/>
      <c r="AW21" s="186"/>
      <c r="AX21" s="186"/>
      <c r="AY21" s="185"/>
      <c r="AZ21" s="186"/>
      <c r="BA21" s="186"/>
      <c r="BB21" s="186"/>
      <c r="BC21" s="186"/>
      <c r="BD21" s="237"/>
      <c r="BE21" s="185"/>
      <c r="BF21" s="186"/>
      <c r="BG21" s="186"/>
      <c r="BH21" s="186"/>
      <c r="BI21" s="186"/>
      <c r="BJ21" s="186"/>
      <c r="BK21" s="185"/>
      <c r="BL21" s="186"/>
      <c r="BM21" s="186"/>
      <c r="BN21" s="186"/>
      <c r="BO21" s="186"/>
      <c r="BP21" s="186"/>
      <c r="BQ21" s="185"/>
      <c r="BR21" s="186"/>
      <c r="BS21" s="186"/>
      <c r="BT21" s="186"/>
      <c r="BU21" s="186"/>
      <c r="BV21" s="187"/>
      <c r="BW21" s="247" t="str">
        <f t="shared" si="2"/>
        <v/>
      </c>
      <c r="BX21" s="248" t="str">
        <f t="shared" si="3"/>
        <v/>
      </c>
      <c r="BY21" s="248" t="str">
        <f t="shared" si="4"/>
        <v/>
      </c>
      <c r="BZ21" s="247" t="str">
        <f t="shared" si="5"/>
        <v/>
      </c>
      <c r="CA21" s="248" t="str">
        <f t="shared" si="6"/>
        <v/>
      </c>
      <c r="CB21" s="248" t="str">
        <f t="shared" si="7"/>
        <v/>
      </c>
      <c r="CC21" s="248" t="str">
        <f t="shared" si="8"/>
        <v/>
      </c>
      <c r="CD21" s="248" t="str">
        <f t="shared" si="9"/>
        <v/>
      </c>
      <c r="CE21" s="248" t="str">
        <f t="shared" si="10"/>
        <v/>
      </c>
      <c r="CF21" s="248" t="str">
        <f t="shared" si="11"/>
        <v/>
      </c>
      <c r="CG21" s="248" t="str">
        <f t="shared" si="12"/>
        <v/>
      </c>
      <c r="CH21" s="248" t="str">
        <f t="shared" si="13"/>
        <v/>
      </c>
      <c r="CI21" s="248" t="str">
        <f t="shared" si="14"/>
        <v/>
      </c>
      <c r="CJ21" s="248" t="str">
        <f t="shared" si="15"/>
        <v/>
      </c>
      <c r="CK21" s="248" t="str">
        <f t="shared" si="16"/>
        <v/>
      </c>
      <c r="CL21" s="249" t="str">
        <f t="shared" si="45"/>
        <v/>
      </c>
      <c r="CM21" s="7" t="str">
        <f t="shared" si="46"/>
        <v/>
      </c>
      <c r="CP21" s="242" t="str">
        <f t="shared" si="19"/>
        <v/>
      </c>
      <c r="CQ21" s="243" t="str">
        <f t="shared" si="20"/>
        <v/>
      </c>
      <c r="CR21" s="242" t="str">
        <f t="shared" si="21"/>
        <v/>
      </c>
      <c r="CS21" s="243" t="str">
        <f t="shared" si="22"/>
        <v/>
      </c>
      <c r="CT21" s="243" t="str">
        <f t="shared" si="23"/>
        <v/>
      </c>
      <c r="CU21" s="242" t="str">
        <f t="shared" si="24"/>
        <v/>
      </c>
      <c r="CV21" s="243" t="str">
        <f t="shared" si="25"/>
        <v/>
      </c>
      <c r="CW21" s="242" t="str">
        <f t="shared" si="26"/>
        <v/>
      </c>
      <c r="CX21" s="243" t="str">
        <f t="shared" si="27"/>
        <v/>
      </c>
      <c r="CY21" s="243" t="str">
        <f t="shared" si="28"/>
        <v/>
      </c>
      <c r="CZ21" s="242" t="str">
        <f t="shared" si="29"/>
        <v/>
      </c>
      <c r="DA21" s="243" t="str">
        <f t="shared" si="30"/>
        <v/>
      </c>
      <c r="DB21" s="242" t="str">
        <f t="shared" si="31"/>
        <v/>
      </c>
      <c r="DC21" s="243" t="str">
        <f t="shared" si="32"/>
        <v/>
      </c>
      <c r="DD21" s="243" t="str">
        <f t="shared" si="33"/>
        <v/>
      </c>
      <c r="DE21" s="242" t="str">
        <f t="shared" si="34"/>
        <v/>
      </c>
      <c r="DF21" s="243" t="str">
        <f t="shared" si="35"/>
        <v/>
      </c>
      <c r="DG21" s="242" t="str">
        <f t="shared" si="36"/>
        <v/>
      </c>
      <c r="DH21" s="243" t="str">
        <f t="shared" si="37"/>
        <v/>
      </c>
      <c r="DI21" s="243" t="str">
        <f t="shared" si="38"/>
        <v/>
      </c>
      <c r="DJ21" s="242" t="str">
        <f t="shared" si="39"/>
        <v/>
      </c>
      <c r="DK21" s="243" t="str">
        <f t="shared" si="40"/>
        <v/>
      </c>
      <c r="DL21" s="242" t="str">
        <f t="shared" si="41"/>
        <v/>
      </c>
      <c r="DM21" s="243" t="str">
        <f t="shared" si="42"/>
        <v/>
      </c>
      <c r="DN21" s="243" t="str">
        <f t="shared" si="43"/>
        <v/>
      </c>
      <c r="DO21" s="243" t="str">
        <f t="shared" si="44"/>
        <v/>
      </c>
      <c r="DP21" s="242" t="str">
        <f t="shared" si="0"/>
        <v/>
      </c>
      <c r="DQ21" s="242" t="str">
        <f t="shared" si="1"/>
        <v/>
      </c>
    </row>
    <row r="22" spans="1:121" s="3" customFormat="1" ht="15.75" customHeight="1">
      <c r="A22" s="2">
        <v>16</v>
      </c>
      <c r="B22" s="38">
        <f>IF(นักเรียน!C21="","",นักเรียน!C21)</f>
        <v>5592</v>
      </c>
      <c r="C22" s="39" t="str">
        <f>IF(นักเรียน!D21="","",นักเรียน!D21)</f>
        <v>เด็กหญิงดวงนภา  เรียบกระโทก</v>
      </c>
      <c r="D22" s="233" t="str">
        <f>IF(นักเรียน!E21="","",นักเรียน!E21)</f>
        <v/>
      </c>
      <c r="E22" s="185"/>
      <c r="F22" s="186"/>
      <c r="G22" s="186"/>
      <c r="H22" s="186"/>
      <c r="I22" s="186"/>
      <c r="J22" s="186"/>
      <c r="K22" s="186"/>
      <c r="L22" s="186"/>
      <c r="M22" s="185"/>
      <c r="N22" s="186"/>
      <c r="O22" s="186"/>
      <c r="P22" s="186"/>
      <c r="Q22" s="186"/>
      <c r="R22" s="237"/>
      <c r="S22" s="237"/>
      <c r="T22" s="187"/>
      <c r="U22" s="185"/>
      <c r="V22" s="186"/>
      <c r="W22" s="186"/>
      <c r="X22" s="186"/>
      <c r="Y22" s="186"/>
      <c r="Z22" s="186"/>
      <c r="AA22" s="185"/>
      <c r="AB22" s="186"/>
      <c r="AC22" s="186"/>
      <c r="AD22" s="186"/>
      <c r="AE22" s="186"/>
      <c r="AF22" s="186"/>
      <c r="AG22" s="186"/>
      <c r="AH22" s="186"/>
      <c r="AI22" s="186"/>
      <c r="AJ22" s="186"/>
      <c r="AK22" s="186"/>
      <c r="AL22" s="187"/>
      <c r="AM22" s="185"/>
      <c r="AN22" s="186"/>
      <c r="AO22" s="186"/>
      <c r="AP22" s="186"/>
      <c r="AQ22" s="186"/>
      <c r="AR22" s="186"/>
      <c r="AS22" s="185"/>
      <c r="AT22" s="186"/>
      <c r="AU22" s="186"/>
      <c r="AV22" s="186"/>
      <c r="AW22" s="186"/>
      <c r="AX22" s="186"/>
      <c r="AY22" s="185"/>
      <c r="AZ22" s="186"/>
      <c r="BA22" s="186"/>
      <c r="BB22" s="186"/>
      <c r="BC22" s="186"/>
      <c r="BD22" s="237"/>
      <c r="BE22" s="185"/>
      <c r="BF22" s="186"/>
      <c r="BG22" s="186"/>
      <c r="BH22" s="186"/>
      <c r="BI22" s="186"/>
      <c r="BJ22" s="186"/>
      <c r="BK22" s="185"/>
      <c r="BL22" s="186"/>
      <c r="BM22" s="186"/>
      <c r="BN22" s="186"/>
      <c r="BO22" s="186"/>
      <c r="BP22" s="186"/>
      <c r="BQ22" s="185"/>
      <c r="BR22" s="186"/>
      <c r="BS22" s="186"/>
      <c r="BT22" s="186"/>
      <c r="BU22" s="186"/>
      <c r="BV22" s="187"/>
      <c r="BW22" s="247" t="str">
        <f t="shared" si="2"/>
        <v/>
      </c>
      <c r="BX22" s="248" t="str">
        <f t="shared" si="3"/>
        <v/>
      </c>
      <c r="BY22" s="248" t="str">
        <f t="shared" si="4"/>
        <v/>
      </c>
      <c r="BZ22" s="247" t="str">
        <f t="shared" si="5"/>
        <v/>
      </c>
      <c r="CA22" s="248" t="str">
        <f t="shared" si="6"/>
        <v/>
      </c>
      <c r="CB22" s="248" t="str">
        <f t="shared" si="7"/>
        <v/>
      </c>
      <c r="CC22" s="248" t="str">
        <f t="shared" si="8"/>
        <v/>
      </c>
      <c r="CD22" s="248" t="str">
        <f t="shared" si="9"/>
        <v/>
      </c>
      <c r="CE22" s="248" t="str">
        <f t="shared" si="10"/>
        <v/>
      </c>
      <c r="CF22" s="248" t="str">
        <f t="shared" si="11"/>
        <v/>
      </c>
      <c r="CG22" s="248" t="str">
        <f t="shared" si="12"/>
        <v/>
      </c>
      <c r="CH22" s="248" t="str">
        <f t="shared" si="13"/>
        <v/>
      </c>
      <c r="CI22" s="248" t="str">
        <f t="shared" si="14"/>
        <v/>
      </c>
      <c r="CJ22" s="248" t="str">
        <f t="shared" si="15"/>
        <v/>
      </c>
      <c r="CK22" s="248" t="str">
        <f t="shared" si="16"/>
        <v/>
      </c>
      <c r="CL22" s="249" t="str">
        <f t="shared" si="45"/>
        <v/>
      </c>
      <c r="CM22" s="7" t="str">
        <f t="shared" si="46"/>
        <v/>
      </c>
      <c r="CP22" s="242" t="str">
        <f t="shared" si="19"/>
        <v/>
      </c>
      <c r="CQ22" s="243" t="str">
        <f t="shared" si="20"/>
        <v/>
      </c>
      <c r="CR22" s="242" t="str">
        <f t="shared" si="21"/>
        <v/>
      </c>
      <c r="CS22" s="243" t="str">
        <f t="shared" si="22"/>
        <v/>
      </c>
      <c r="CT22" s="243" t="str">
        <f t="shared" si="23"/>
        <v/>
      </c>
      <c r="CU22" s="242" t="str">
        <f t="shared" si="24"/>
        <v/>
      </c>
      <c r="CV22" s="243" t="str">
        <f t="shared" si="25"/>
        <v/>
      </c>
      <c r="CW22" s="242" t="str">
        <f t="shared" si="26"/>
        <v/>
      </c>
      <c r="CX22" s="243" t="str">
        <f t="shared" si="27"/>
        <v/>
      </c>
      <c r="CY22" s="243" t="str">
        <f t="shared" si="28"/>
        <v/>
      </c>
      <c r="CZ22" s="242" t="str">
        <f t="shared" si="29"/>
        <v/>
      </c>
      <c r="DA22" s="243" t="str">
        <f t="shared" si="30"/>
        <v/>
      </c>
      <c r="DB22" s="242" t="str">
        <f t="shared" si="31"/>
        <v/>
      </c>
      <c r="DC22" s="243" t="str">
        <f t="shared" si="32"/>
        <v/>
      </c>
      <c r="DD22" s="243" t="str">
        <f t="shared" si="33"/>
        <v/>
      </c>
      <c r="DE22" s="242" t="str">
        <f t="shared" si="34"/>
        <v/>
      </c>
      <c r="DF22" s="243" t="str">
        <f t="shared" si="35"/>
        <v/>
      </c>
      <c r="DG22" s="242" t="str">
        <f t="shared" si="36"/>
        <v/>
      </c>
      <c r="DH22" s="243" t="str">
        <f t="shared" si="37"/>
        <v/>
      </c>
      <c r="DI22" s="243" t="str">
        <f t="shared" si="38"/>
        <v/>
      </c>
      <c r="DJ22" s="242" t="str">
        <f t="shared" si="39"/>
        <v/>
      </c>
      <c r="DK22" s="243" t="str">
        <f t="shared" si="40"/>
        <v/>
      </c>
      <c r="DL22" s="242" t="str">
        <f t="shared" si="41"/>
        <v/>
      </c>
      <c r="DM22" s="243" t="str">
        <f t="shared" si="42"/>
        <v/>
      </c>
      <c r="DN22" s="243" t="str">
        <f t="shared" si="43"/>
        <v/>
      </c>
      <c r="DO22" s="243" t="str">
        <f t="shared" si="44"/>
        <v/>
      </c>
      <c r="DP22" s="242" t="str">
        <f t="shared" si="0"/>
        <v/>
      </c>
      <c r="DQ22" s="242" t="str">
        <f t="shared" si="1"/>
        <v/>
      </c>
    </row>
    <row r="23" spans="1:121" s="3" customFormat="1" ht="15.75" customHeight="1">
      <c r="A23" s="2">
        <v>17</v>
      </c>
      <c r="B23" s="38">
        <f>IF(นักเรียน!C22="","",นักเรียน!C22)</f>
        <v>5594</v>
      </c>
      <c r="C23" s="39" t="str">
        <f>IF(นักเรียน!D22="","",นักเรียน!D22)</f>
        <v>เด็กหญิงสุณิสา  กันผักแว่น</v>
      </c>
      <c r="D23" s="233" t="str">
        <f>IF(นักเรียน!E22="","",นักเรียน!E22)</f>
        <v/>
      </c>
      <c r="E23" s="185"/>
      <c r="F23" s="186"/>
      <c r="G23" s="186"/>
      <c r="H23" s="186"/>
      <c r="I23" s="186"/>
      <c r="J23" s="186"/>
      <c r="K23" s="186"/>
      <c r="L23" s="186"/>
      <c r="M23" s="185"/>
      <c r="N23" s="186"/>
      <c r="O23" s="186"/>
      <c r="P23" s="186"/>
      <c r="Q23" s="186"/>
      <c r="R23" s="237"/>
      <c r="S23" s="237"/>
      <c r="T23" s="187"/>
      <c r="U23" s="185"/>
      <c r="V23" s="186"/>
      <c r="W23" s="186"/>
      <c r="X23" s="186"/>
      <c r="Y23" s="186"/>
      <c r="Z23" s="186"/>
      <c r="AA23" s="185"/>
      <c r="AB23" s="186"/>
      <c r="AC23" s="186"/>
      <c r="AD23" s="186"/>
      <c r="AE23" s="186"/>
      <c r="AF23" s="186"/>
      <c r="AG23" s="186"/>
      <c r="AH23" s="186"/>
      <c r="AI23" s="186"/>
      <c r="AJ23" s="186"/>
      <c r="AK23" s="186"/>
      <c r="AL23" s="187"/>
      <c r="AM23" s="185"/>
      <c r="AN23" s="186"/>
      <c r="AO23" s="186"/>
      <c r="AP23" s="186"/>
      <c r="AQ23" s="186"/>
      <c r="AR23" s="186"/>
      <c r="AS23" s="185"/>
      <c r="AT23" s="186"/>
      <c r="AU23" s="186"/>
      <c r="AV23" s="186"/>
      <c r="AW23" s="186"/>
      <c r="AX23" s="186"/>
      <c r="AY23" s="185"/>
      <c r="AZ23" s="186"/>
      <c r="BA23" s="186"/>
      <c r="BB23" s="186"/>
      <c r="BC23" s="186"/>
      <c r="BD23" s="237"/>
      <c r="BE23" s="185"/>
      <c r="BF23" s="186"/>
      <c r="BG23" s="186"/>
      <c r="BH23" s="186"/>
      <c r="BI23" s="186"/>
      <c r="BJ23" s="186"/>
      <c r="BK23" s="185"/>
      <c r="BL23" s="186"/>
      <c r="BM23" s="186"/>
      <c r="BN23" s="186"/>
      <c r="BO23" s="186"/>
      <c r="BP23" s="186"/>
      <c r="BQ23" s="185"/>
      <c r="BR23" s="186"/>
      <c r="BS23" s="186"/>
      <c r="BT23" s="186"/>
      <c r="BU23" s="186"/>
      <c r="BV23" s="187"/>
      <c r="BW23" s="247" t="str">
        <f t="shared" si="2"/>
        <v/>
      </c>
      <c r="BX23" s="248" t="str">
        <f t="shared" si="3"/>
        <v/>
      </c>
      <c r="BY23" s="248" t="str">
        <f t="shared" si="4"/>
        <v/>
      </c>
      <c r="BZ23" s="247" t="str">
        <f t="shared" si="5"/>
        <v/>
      </c>
      <c r="CA23" s="248" t="str">
        <f t="shared" si="6"/>
        <v/>
      </c>
      <c r="CB23" s="248" t="str">
        <f t="shared" si="7"/>
        <v/>
      </c>
      <c r="CC23" s="248" t="str">
        <f t="shared" si="8"/>
        <v/>
      </c>
      <c r="CD23" s="248" t="str">
        <f t="shared" si="9"/>
        <v/>
      </c>
      <c r="CE23" s="248" t="str">
        <f t="shared" si="10"/>
        <v/>
      </c>
      <c r="CF23" s="248" t="str">
        <f t="shared" si="11"/>
        <v/>
      </c>
      <c r="CG23" s="248" t="str">
        <f t="shared" si="12"/>
        <v/>
      </c>
      <c r="CH23" s="248" t="str">
        <f t="shared" si="13"/>
        <v/>
      </c>
      <c r="CI23" s="248" t="str">
        <f t="shared" si="14"/>
        <v/>
      </c>
      <c r="CJ23" s="248" t="str">
        <f t="shared" si="15"/>
        <v/>
      </c>
      <c r="CK23" s="248" t="str">
        <f t="shared" si="16"/>
        <v/>
      </c>
      <c r="CL23" s="249" t="str">
        <f t="shared" si="45"/>
        <v/>
      </c>
      <c r="CM23" s="7" t="str">
        <f t="shared" si="46"/>
        <v/>
      </c>
      <c r="CP23" s="242" t="str">
        <f t="shared" si="19"/>
        <v/>
      </c>
      <c r="CQ23" s="243" t="str">
        <f t="shared" si="20"/>
        <v/>
      </c>
      <c r="CR23" s="242" t="str">
        <f t="shared" si="21"/>
        <v/>
      </c>
      <c r="CS23" s="243" t="str">
        <f t="shared" si="22"/>
        <v/>
      </c>
      <c r="CT23" s="243" t="str">
        <f t="shared" si="23"/>
        <v/>
      </c>
      <c r="CU23" s="242" t="str">
        <f t="shared" si="24"/>
        <v/>
      </c>
      <c r="CV23" s="243" t="str">
        <f t="shared" si="25"/>
        <v/>
      </c>
      <c r="CW23" s="242" t="str">
        <f t="shared" si="26"/>
        <v/>
      </c>
      <c r="CX23" s="243" t="str">
        <f t="shared" si="27"/>
        <v/>
      </c>
      <c r="CY23" s="243" t="str">
        <f t="shared" si="28"/>
        <v/>
      </c>
      <c r="CZ23" s="242" t="str">
        <f t="shared" si="29"/>
        <v/>
      </c>
      <c r="DA23" s="243" t="str">
        <f t="shared" si="30"/>
        <v/>
      </c>
      <c r="DB23" s="242" t="str">
        <f t="shared" si="31"/>
        <v/>
      </c>
      <c r="DC23" s="243" t="str">
        <f t="shared" si="32"/>
        <v/>
      </c>
      <c r="DD23" s="243" t="str">
        <f t="shared" si="33"/>
        <v/>
      </c>
      <c r="DE23" s="242" t="str">
        <f t="shared" si="34"/>
        <v/>
      </c>
      <c r="DF23" s="243" t="str">
        <f t="shared" si="35"/>
        <v/>
      </c>
      <c r="DG23" s="242" t="str">
        <f t="shared" si="36"/>
        <v/>
      </c>
      <c r="DH23" s="243" t="str">
        <f t="shared" si="37"/>
        <v/>
      </c>
      <c r="DI23" s="243" t="str">
        <f t="shared" si="38"/>
        <v/>
      </c>
      <c r="DJ23" s="242" t="str">
        <f t="shared" si="39"/>
        <v/>
      </c>
      <c r="DK23" s="243" t="str">
        <f t="shared" si="40"/>
        <v/>
      </c>
      <c r="DL23" s="242" t="str">
        <f t="shared" si="41"/>
        <v/>
      </c>
      <c r="DM23" s="243" t="str">
        <f t="shared" si="42"/>
        <v/>
      </c>
      <c r="DN23" s="243" t="str">
        <f t="shared" si="43"/>
        <v/>
      </c>
      <c r="DO23" s="243" t="str">
        <f t="shared" si="44"/>
        <v/>
      </c>
      <c r="DP23" s="242" t="str">
        <f t="shared" si="0"/>
        <v/>
      </c>
      <c r="DQ23" s="242" t="str">
        <f t="shared" si="1"/>
        <v/>
      </c>
    </row>
    <row r="24" spans="1:121" s="3" customFormat="1" ht="15.75" customHeight="1">
      <c r="A24" s="2">
        <v>18</v>
      </c>
      <c r="B24" s="38" t="str">
        <f>IF(นักเรียน!C23="","",นักเรียน!C23)</f>
        <v/>
      </c>
      <c r="C24" s="39" t="str">
        <f>IF(นักเรียน!D23="","",นักเรียน!D23)</f>
        <v>เด็กหญิงสุดารัตน์ ต่างครบุรี</v>
      </c>
      <c r="D24" s="233" t="str">
        <f>IF(นักเรียน!E23="","",นักเรียน!E23)</f>
        <v/>
      </c>
      <c r="E24" s="185"/>
      <c r="F24" s="186"/>
      <c r="G24" s="186"/>
      <c r="H24" s="186"/>
      <c r="I24" s="186"/>
      <c r="J24" s="186"/>
      <c r="K24" s="186"/>
      <c r="L24" s="186"/>
      <c r="M24" s="185"/>
      <c r="N24" s="186"/>
      <c r="O24" s="186"/>
      <c r="P24" s="186"/>
      <c r="Q24" s="186"/>
      <c r="R24" s="237"/>
      <c r="S24" s="237"/>
      <c r="T24" s="187"/>
      <c r="U24" s="185"/>
      <c r="V24" s="186"/>
      <c r="W24" s="186"/>
      <c r="X24" s="186"/>
      <c r="Y24" s="186"/>
      <c r="Z24" s="186"/>
      <c r="AA24" s="185"/>
      <c r="AB24" s="186"/>
      <c r="AC24" s="186"/>
      <c r="AD24" s="186"/>
      <c r="AE24" s="186"/>
      <c r="AF24" s="186"/>
      <c r="AG24" s="186"/>
      <c r="AH24" s="186"/>
      <c r="AI24" s="186"/>
      <c r="AJ24" s="186"/>
      <c r="AK24" s="186"/>
      <c r="AL24" s="187"/>
      <c r="AM24" s="185"/>
      <c r="AN24" s="186"/>
      <c r="AO24" s="186"/>
      <c r="AP24" s="186"/>
      <c r="AQ24" s="186"/>
      <c r="AR24" s="186"/>
      <c r="AS24" s="185"/>
      <c r="AT24" s="186"/>
      <c r="AU24" s="186"/>
      <c r="AV24" s="186"/>
      <c r="AW24" s="186"/>
      <c r="AX24" s="186"/>
      <c r="AY24" s="185"/>
      <c r="AZ24" s="186"/>
      <c r="BA24" s="186"/>
      <c r="BB24" s="186"/>
      <c r="BC24" s="186"/>
      <c r="BD24" s="237"/>
      <c r="BE24" s="185"/>
      <c r="BF24" s="186"/>
      <c r="BG24" s="186"/>
      <c r="BH24" s="186"/>
      <c r="BI24" s="186"/>
      <c r="BJ24" s="186"/>
      <c r="BK24" s="185"/>
      <c r="BL24" s="186"/>
      <c r="BM24" s="186"/>
      <c r="BN24" s="186"/>
      <c r="BO24" s="186"/>
      <c r="BP24" s="186"/>
      <c r="BQ24" s="185"/>
      <c r="BR24" s="186"/>
      <c r="BS24" s="186"/>
      <c r="BT24" s="186"/>
      <c r="BU24" s="186"/>
      <c r="BV24" s="187"/>
      <c r="BW24" s="247" t="str">
        <f t="shared" si="2"/>
        <v/>
      </c>
      <c r="BX24" s="248" t="str">
        <f t="shared" si="3"/>
        <v/>
      </c>
      <c r="BY24" s="248" t="str">
        <f t="shared" si="4"/>
        <v/>
      </c>
      <c r="BZ24" s="247" t="str">
        <f t="shared" si="5"/>
        <v/>
      </c>
      <c r="CA24" s="248" t="str">
        <f t="shared" si="6"/>
        <v/>
      </c>
      <c r="CB24" s="248" t="str">
        <f t="shared" si="7"/>
        <v/>
      </c>
      <c r="CC24" s="248" t="str">
        <f t="shared" si="8"/>
        <v/>
      </c>
      <c r="CD24" s="248" t="str">
        <f t="shared" si="9"/>
        <v/>
      </c>
      <c r="CE24" s="248" t="str">
        <f t="shared" si="10"/>
        <v/>
      </c>
      <c r="CF24" s="248" t="str">
        <f t="shared" si="11"/>
        <v/>
      </c>
      <c r="CG24" s="248" t="str">
        <f t="shared" si="12"/>
        <v/>
      </c>
      <c r="CH24" s="248" t="str">
        <f t="shared" si="13"/>
        <v/>
      </c>
      <c r="CI24" s="248" t="str">
        <f t="shared" si="14"/>
        <v/>
      </c>
      <c r="CJ24" s="248" t="str">
        <f t="shared" si="15"/>
        <v/>
      </c>
      <c r="CK24" s="248" t="str">
        <f t="shared" si="16"/>
        <v/>
      </c>
      <c r="CL24" s="249" t="str">
        <f t="shared" si="45"/>
        <v/>
      </c>
      <c r="CM24" s="7" t="str">
        <f t="shared" si="46"/>
        <v/>
      </c>
      <c r="CP24" s="242" t="str">
        <f t="shared" si="19"/>
        <v/>
      </c>
      <c r="CQ24" s="243" t="str">
        <f t="shared" si="20"/>
        <v/>
      </c>
      <c r="CR24" s="242" t="str">
        <f t="shared" si="21"/>
        <v/>
      </c>
      <c r="CS24" s="243" t="str">
        <f t="shared" si="22"/>
        <v/>
      </c>
      <c r="CT24" s="243" t="str">
        <f t="shared" si="23"/>
        <v/>
      </c>
      <c r="CU24" s="242" t="str">
        <f t="shared" si="24"/>
        <v/>
      </c>
      <c r="CV24" s="243" t="str">
        <f t="shared" si="25"/>
        <v/>
      </c>
      <c r="CW24" s="242" t="str">
        <f t="shared" si="26"/>
        <v/>
      </c>
      <c r="CX24" s="243" t="str">
        <f t="shared" si="27"/>
        <v/>
      </c>
      <c r="CY24" s="243" t="str">
        <f t="shared" si="28"/>
        <v/>
      </c>
      <c r="CZ24" s="242" t="str">
        <f t="shared" si="29"/>
        <v/>
      </c>
      <c r="DA24" s="243" t="str">
        <f t="shared" si="30"/>
        <v/>
      </c>
      <c r="DB24" s="242" t="str">
        <f t="shared" si="31"/>
        <v/>
      </c>
      <c r="DC24" s="243" t="str">
        <f t="shared" si="32"/>
        <v/>
      </c>
      <c r="DD24" s="243" t="str">
        <f t="shared" si="33"/>
        <v/>
      </c>
      <c r="DE24" s="242" t="str">
        <f t="shared" si="34"/>
        <v/>
      </c>
      <c r="DF24" s="243" t="str">
        <f t="shared" si="35"/>
        <v/>
      </c>
      <c r="DG24" s="242" t="str">
        <f t="shared" si="36"/>
        <v/>
      </c>
      <c r="DH24" s="243" t="str">
        <f t="shared" si="37"/>
        <v/>
      </c>
      <c r="DI24" s="243" t="str">
        <f t="shared" si="38"/>
        <v/>
      </c>
      <c r="DJ24" s="242" t="str">
        <f t="shared" si="39"/>
        <v/>
      </c>
      <c r="DK24" s="243" t="str">
        <f t="shared" si="40"/>
        <v/>
      </c>
      <c r="DL24" s="242" t="str">
        <f t="shared" si="41"/>
        <v/>
      </c>
      <c r="DM24" s="243" t="str">
        <f t="shared" si="42"/>
        <v/>
      </c>
      <c r="DN24" s="243" t="str">
        <f t="shared" si="43"/>
        <v/>
      </c>
      <c r="DO24" s="243" t="str">
        <f t="shared" si="44"/>
        <v/>
      </c>
      <c r="DP24" s="242" t="str">
        <f t="shared" si="0"/>
        <v/>
      </c>
      <c r="DQ24" s="242" t="str">
        <f t="shared" si="1"/>
        <v/>
      </c>
    </row>
    <row r="25" spans="1:121" s="3" customFormat="1" ht="15.75" customHeight="1">
      <c r="A25" s="2">
        <v>19</v>
      </c>
      <c r="B25" s="38" t="str">
        <f>IF(นักเรียน!C24="","",นักเรียน!C24)</f>
        <v/>
      </c>
      <c r="C25" s="39" t="str">
        <f>IF(นักเรียน!D24="","",นักเรียน!D24)</f>
        <v/>
      </c>
      <c r="D25" s="233" t="str">
        <f>IF(นักเรียน!E24="","",นักเรียน!E24)</f>
        <v/>
      </c>
      <c r="E25" s="185"/>
      <c r="F25" s="186"/>
      <c r="G25" s="186"/>
      <c r="H25" s="186"/>
      <c r="I25" s="186"/>
      <c r="J25" s="186"/>
      <c r="K25" s="186"/>
      <c r="L25" s="186"/>
      <c r="M25" s="185"/>
      <c r="N25" s="186"/>
      <c r="O25" s="186"/>
      <c r="P25" s="186"/>
      <c r="Q25" s="186"/>
      <c r="R25" s="237"/>
      <c r="S25" s="237"/>
      <c r="T25" s="187"/>
      <c r="U25" s="185"/>
      <c r="V25" s="186"/>
      <c r="W25" s="186"/>
      <c r="X25" s="186"/>
      <c r="Y25" s="186"/>
      <c r="Z25" s="186"/>
      <c r="AA25" s="185"/>
      <c r="AB25" s="186"/>
      <c r="AC25" s="186"/>
      <c r="AD25" s="186"/>
      <c r="AE25" s="186"/>
      <c r="AF25" s="186"/>
      <c r="AG25" s="186"/>
      <c r="AH25" s="186"/>
      <c r="AI25" s="186"/>
      <c r="AJ25" s="186"/>
      <c r="AK25" s="186"/>
      <c r="AL25" s="187"/>
      <c r="AM25" s="185"/>
      <c r="AN25" s="186"/>
      <c r="AO25" s="186"/>
      <c r="AP25" s="186"/>
      <c r="AQ25" s="186"/>
      <c r="AR25" s="186"/>
      <c r="AS25" s="185"/>
      <c r="AT25" s="186"/>
      <c r="AU25" s="186"/>
      <c r="AV25" s="186"/>
      <c r="AW25" s="186"/>
      <c r="AX25" s="186"/>
      <c r="AY25" s="185"/>
      <c r="AZ25" s="186"/>
      <c r="BA25" s="186"/>
      <c r="BB25" s="186"/>
      <c r="BC25" s="186"/>
      <c r="BD25" s="237"/>
      <c r="BE25" s="185"/>
      <c r="BF25" s="186"/>
      <c r="BG25" s="186"/>
      <c r="BH25" s="186"/>
      <c r="BI25" s="186"/>
      <c r="BJ25" s="186"/>
      <c r="BK25" s="185"/>
      <c r="BL25" s="186"/>
      <c r="BM25" s="186"/>
      <c r="BN25" s="186"/>
      <c r="BO25" s="186"/>
      <c r="BP25" s="186"/>
      <c r="BQ25" s="185"/>
      <c r="BR25" s="186"/>
      <c r="BS25" s="186"/>
      <c r="BT25" s="186"/>
      <c r="BU25" s="186"/>
      <c r="BV25" s="187"/>
      <c r="BW25" s="247" t="str">
        <f t="shared" si="2"/>
        <v/>
      </c>
      <c r="BX25" s="248" t="str">
        <f t="shared" si="3"/>
        <v/>
      </c>
      <c r="BY25" s="248" t="str">
        <f t="shared" si="4"/>
        <v/>
      </c>
      <c r="BZ25" s="247" t="str">
        <f t="shared" si="5"/>
        <v/>
      </c>
      <c r="CA25" s="248" t="str">
        <f t="shared" si="6"/>
        <v/>
      </c>
      <c r="CB25" s="248" t="str">
        <f t="shared" si="7"/>
        <v/>
      </c>
      <c r="CC25" s="248" t="str">
        <f t="shared" si="8"/>
        <v/>
      </c>
      <c r="CD25" s="248" t="str">
        <f t="shared" si="9"/>
        <v/>
      </c>
      <c r="CE25" s="248" t="str">
        <f t="shared" si="10"/>
        <v/>
      </c>
      <c r="CF25" s="248" t="str">
        <f t="shared" si="11"/>
        <v/>
      </c>
      <c r="CG25" s="248" t="str">
        <f t="shared" si="12"/>
        <v/>
      </c>
      <c r="CH25" s="248" t="str">
        <f t="shared" si="13"/>
        <v/>
      </c>
      <c r="CI25" s="248" t="str">
        <f t="shared" si="14"/>
        <v/>
      </c>
      <c r="CJ25" s="248" t="str">
        <f t="shared" si="15"/>
        <v/>
      </c>
      <c r="CK25" s="248" t="str">
        <f t="shared" si="16"/>
        <v/>
      </c>
      <c r="CL25" s="249" t="str">
        <f t="shared" si="45"/>
        <v/>
      </c>
      <c r="CM25" s="7" t="str">
        <f t="shared" si="46"/>
        <v/>
      </c>
      <c r="CP25" s="242" t="str">
        <f t="shared" si="19"/>
        <v/>
      </c>
      <c r="CQ25" s="243" t="str">
        <f t="shared" si="20"/>
        <v/>
      </c>
      <c r="CR25" s="242" t="str">
        <f t="shared" si="21"/>
        <v/>
      </c>
      <c r="CS25" s="243" t="str">
        <f t="shared" si="22"/>
        <v/>
      </c>
      <c r="CT25" s="243" t="str">
        <f t="shared" si="23"/>
        <v/>
      </c>
      <c r="CU25" s="242" t="str">
        <f t="shared" si="24"/>
        <v/>
      </c>
      <c r="CV25" s="243" t="str">
        <f t="shared" si="25"/>
        <v/>
      </c>
      <c r="CW25" s="242" t="str">
        <f t="shared" si="26"/>
        <v/>
      </c>
      <c r="CX25" s="243" t="str">
        <f t="shared" si="27"/>
        <v/>
      </c>
      <c r="CY25" s="243" t="str">
        <f t="shared" si="28"/>
        <v/>
      </c>
      <c r="CZ25" s="242" t="str">
        <f t="shared" si="29"/>
        <v/>
      </c>
      <c r="DA25" s="243" t="str">
        <f t="shared" si="30"/>
        <v/>
      </c>
      <c r="DB25" s="242" t="str">
        <f t="shared" si="31"/>
        <v/>
      </c>
      <c r="DC25" s="243" t="str">
        <f t="shared" si="32"/>
        <v/>
      </c>
      <c r="DD25" s="243" t="str">
        <f t="shared" si="33"/>
        <v/>
      </c>
      <c r="DE25" s="242" t="str">
        <f t="shared" si="34"/>
        <v/>
      </c>
      <c r="DF25" s="243" t="str">
        <f t="shared" si="35"/>
        <v/>
      </c>
      <c r="DG25" s="242" t="str">
        <f t="shared" si="36"/>
        <v/>
      </c>
      <c r="DH25" s="243" t="str">
        <f t="shared" si="37"/>
        <v/>
      </c>
      <c r="DI25" s="243" t="str">
        <f t="shared" si="38"/>
        <v/>
      </c>
      <c r="DJ25" s="242" t="str">
        <f t="shared" si="39"/>
        <v/>
      </c>
      <c r="DK25" s="243" t="str">
        <f t="shared" si="40"/>
        <v/>
      </c>
      <c r="DL25" s="242" t="str">
        <f t="shared" si="41"/>
        <v/>
      </c>
      <c r="DM25" s="243" t="str">
        <f t="shared" si="42"/>
        <v/>
      </c>
      <c r="DN25" s="243" t="str">
        <f t="shared" si="43"/>
        <v/>
      </c>
      <c r="DO25" s="243" t="str">
        <f t="shared" si="44"/>
        <v/>
      </c>
      <c r="DP25" s="242" t="str">
        <f t="shared" si="0"/>
        <v/>
      </c>
      <c r="DQ25" s="242" t="str">
        <f t="shared" si="1"/>
        <v/>
      </c>
    </row>
    <row r="26" spans="1:121" s="3" customFormat="1" ht="15.75" customHeight="1">
      <c r="A26" s="2">
        <v>20</v>
      </c>
      <c r="B26" s="38" t="str">
        <f>IF(นักเรียน!C25="","",นักเรียน!C25)</f>
        <v/>
      </c>
      <c r="C26" s="39" t="str">
        <f>IF(นักเรียน!D25="","",นักเรียน!D25)</f>
        <v/>
      </c>
      <c r="D26" s="233" t="str">
        <f>IF(นักเรียน!E25="","",นักเรียน!E25)</f>
        <v/>
      </c>
      <c r="E26" s="185"/>
      <c r="F26" s="186"/>
      <c r="G26" s="186"/>
      <c r="H26" s="186"/>
      <c r="I26" s="186"/>
      <c r="J26" s="186"/>
      <c r="K26" s="186"/>
      <c r="L26" s="186"/>
      <c r="M26" s="185"/>
      <c r="N26" s="186"/>
      <c r="O26" s="186"/>
      <c r="P26" s="186"/>
      <c r="Q26" s="186"/>
      <c r="R26" s="237"/>
      <c r="S26" s="237"/>
      <c r="T26" s="187"/>
      <c r="U26" s="185"/>
      <c r="V26" s="186"/>
      <c r="W26" s="186"/>
      <c r="X26" s="186"/>
      <c r="Y26" s="186"/>
      <c r="Z26" s="186"/>
      <c r="AA26" s="185"/>
      <c r="AB26" s="186"/>
      <c r="AC26" s="186"/>
      <c r="AD26" s="186"/>
      <c r="AE26" s="186"/>
      <c r="AF26" s="186"/>
      <c r="AG26" s="186"/>
      <c r="AH26" s="186"/>
      <c r="AI26" s="186"/>
      <c r="AJ26" s="186"/>
      <c r="AK26" s="186"/>
      <c r="AL26" s="187"/>
      <c r="AM26" s="185"/>
      <c r="AN26" s="186"/>
      <c r="AO26" s="186"/>
      <c r="AP26" s="186"/>
      <c r="AQ26" s="186"/>
      <c r="AR26" s="186"/>
      <c r="AS26" s="185"/>
      <c r="AT26" s="186"/>
      <c r="AU26" s="186"/>
      <c r="AV26" s="186"/>
      <c r="AW26" s="186"/>
      <c r="AX26" s="186"/>
      <c r="AY26" s="185"/>
      <c r="AZ26" s="186"/>
      <c r="BA26" s="186"/>
      <c r="BB26" s="186"/>
      <c r="BC26" s="186"/>
      <c r="BD26" s="237"/>
      <c r="BE26" s="185"/>
      <c r="BF26" s="186"/>
      <c r="BG26" s="186"/>
      <c r="BH26" s="186"/>
      <c r="BI26" s="186"/>
      <c r="BJ26" s="186"/>
      <c r="BK26" s="185"/>
      <c r="BL26" s="186"/>
      <c r="BM26" s="186"/>
      <c r="BN26" s="186"/>
      <c r="BO26" s="186"/>
      <c r="BP26" s="186"/>
      <c r="BQ26" s="185"/>
      <c r="BR26" s="186"/>
      <c r="BS26" s="186"/>
      <c r="BT26" s="186"/>
      <c r="BU26" s="186"/>
      <c r="BV26" s="187"/>
      <c r="BW26" s="247" t="str">
        <f t="shared" si="2"/>
        <v/>
      </c>
      <c r="BX26" s="248" t="str">
        <f t="shared" si="3"/>
        <v/>
      </c>
      <c r="BY26" s="248" t="str">
        <f t="shared" si="4"/>
        <v/>
      </c>
      <c r="BZ26" s="247" t="str">
        <f t="shared" si="5"/>
        <v/>
      </c>
      <c r="CA26" s="248" t="str">
        <f t="shared" si="6"/>
        <v/>
      </c>
      <c r="CB26" s="248" t="str">
        <f t="shared" si="7"/>
        <v/>
      </c>
      <c r="CC26" s="248" t="str">
        <f t="shared" si="8"/>
        <v/>
      </c>
      <c r="CD26" s="248" t="str">
        <f t="shared" si="9"/>
        <v/>
      </c>
      <c r="CE26" s="248" t="str">
        <f t="shared" si="10"/>
        <v/>
      </c>
      <c r="CF26" s="248" t="str">
        <f t="shared" si="11"/>
        <v/>
      </c>
      <c r="CG26" s="248" t="str">
        <f t="shared" si="12"/>
        <v/>
      </c>
      <c r="CH26" s="248" t="str">
        <f t="shared" si="13"/>
        <v/>
      </c>
      <c r="CI26" s="248" t="str">
        <f t="shared" si="14"/>
        <v/>
      </c>
      <c r="CJ26" s="248" t="str">
        <f t="shared" si="15"/>
        <v/>
      </c>
      <c r="CK26" s="248" t="str">
        <f t="shared" si="16"/>
        <v/>
      </c>
      <c r="CL26" s="249" t="str">
        <f t="shared" si="45"/>
        <v/>
      </c>
      <c r="CM26" s="7" t="str">
        <f t="shared" si="46"/>
        <v/>
      </c>
      <c r="CP26" s="242" t="str">
        <f t="shared" si="19"/>
        <v/>
      </c>
      <c r="CQ26" s="243" t="str">
        <f t="shared" si="20"/>
        <v/>
      </c>
      <c r="CR26" s="242" t="str">
        <f t="shared" si="21"/>
        <v/>
      </c>
      <c r="CS26" s="243" t="str">
        <f t="shared" si="22"/>
        <v/>
      </c>
      <c r="CT26" s="243" t="str">
        <f t="shared" si="23"/>
        <v/>
      </c>
      <c r="CU26" s="242" t="str">
        <f t="shared" si="24"/>
        <v/>
      </c>
      <c r="CV26" s="243" t="str">
        <f t="shared" si="25"/>
        <v/>
      </c>
      <c r="CW26" s="242" t="str">
        <f t="shared" si="26"/>
        <v/>
      </c>
      <c r="CX26" s="243" t="str">
        <f t="shared" si="27"/>
        <v/>
      </c>
      <c r="CY26" s="243" t="str">
        <f t="shared" si="28"/>
        <v/>
      </c>
      <c r="CZ26" s="242" t="str">
        <f t="shared" si="29"/>
        <v/>
      </c>
      <c r="DA26" s="243" t="str">
        <f t="shared" si="30"/>
        <v/>
      </c>
      <c r="DB26" s="242" t="str">
        <f t="shared" si="31"/>
        <v/>
      </c>
      <c r="DC26" s="243" t="str">
        <f t="shared" si="32"/>
        <v/>
      </c>
      <c r="DD26" s="243" t="str">
        <f t="shared" si="33"/>
        <v/>
      </c>
      <c r="DE26" s="242" t="str">
        <f t="shared" si="34"/>
        <v/>
      </c>
      <c r="DF26" s="243" t="str">
        <f t="shared" si="35"/>
        <v/>
      </c>
      <c r="DG26" s="242" t="str">
        <f t="shared" si="36"/>
        <v/>
      </c>
      <c r="DH26" s="243" t="str">
        <f t="shared" si="37"/>
        <v/>
      </c>
      <c r="DI26" s="243" t="str">
        <f t="shared" si="38"/>
        <v/>
      </c>
      <c r="DJ26" s="242" t="str">
        <f t="shared" si="39"/>
        <v/>
      </c>
      <c r="DK26" s="243" t="str">
        <f t="shared" si="40"/>
        <v/>
      </c>
      <c r="DL26" s="242" t="str">
        <f t="shared" si="41"/>
        <v/>
      </c>
      <c r="DM26" s="243" t="str">
        <f t="shared" si="42"/>
        <v/>
      </c>
      <c r="DN26" s="243" t="str">
        <f t="shared" si="43"/>
        <v/>
      </c>
      <c r="DO26" s="243" t="str">
        <f t="shared" si="44"/>
        <v/>
      </c>
      <c r="DP26" s="242" t="str">
        <f t="shared" si="0"/>
        <v/>
      </c>
      <c r="DQ26" s="242" t="str">
        <f t="shared" si="1"/>
        <v/>
      </c>
    </row>
    <row r="27" spans="1:121" s="3" customFormat="1" ht="15.75" customHeight="1">
      <c r="A27" s="2">
        <v>21</v>
      </c>
      <c r="B27" s="38" t="str">
        <f>IF(นักเรียน!C26="","",นักเรียน!C26)</f>
        <v/>
      </c>
      <c r="C27" s="39" t="str">
        <f>IF(นักเรียน!D26="","",นักเรียน!D26)</f>
        <v/>
      </c>
      <c r="D27" s="233" t="str">
        <f>IF(นักเรียน!E26="","",นักเรียน!E26)</f>
        <v/>
      </c>
      <c r="E27" s="185"/>
      <c r="F27" s="186"/>
      <c r="G27" s="186"/>
      <c r="H27" s="186"/>
      <c r="I27" s="186"/>
      <c r="J27" s="186"/>
      <c r="K27" s="186"/>
      <c r="L27" s="186"/>
      <c r="M27" s="185"/>
      <c r="N27" s="186"/>
      <c r="O27" s="186"/>
      <c r="P27" s="186"/>
      <c r="Q27" s="186"/>
      <c r="R27" s="237"/>
      <c r="S27" s="237"/>
      <c r="T27" s="187"/>
      <c r="U27" s="185"/>
      <c r="V27" s="186"/>
      <c r="W27" s="186"/>
      <c r="X27" s="186"/>
      <c r="Y27" s="186"/>
      <c r="Z27" s="186"/>
      <c r="AA27" s="185"/>
      <c r="AB27" s="186"/>
      <c r="AC27" s="186"/>
      <c r="AD27" s="186"/>
      <c r="AE27" s="186"/>
      <c r="AF27" s="186"/>
      <c r="AG27" s="186"/>
      <c r="AH27" s="186"/>
      <c r="AI27" s="186"/>
      <c r="AJ27" s="186"/>
      <c r="AK27" s="186"/>
      <c r="AL27" s="187"/>
      <c r="AM27" s="185"/>
      <c r="AN27" s="186"/>
      <c r="AO27" s="186"/>
      <c r="AP27" s="186"/>
      <c r="AQ27" s="186"/>
      <c r="AR27" s="186"/>
      <c r="AS27" s="185"/>
      <c r="AT27" s="186"/>
      <c r="AU27" s="186"/>
      <c r="AV27" s="186"/>
      <c r="AW27" s="186"/>
      <c r="AX27" s="186"/>
      <c r="AY27" s="185"/>
      <c r="AZ27" s="186"/>
      <c r="BA27" s="186"/>
      <c r="BB27" s="186"/>
      <c r="BC27" s="186"/>
      <c r="BD27" s="237"/>
      <c r="BE27" s="185"/>
      <c r="BF27" s="186"/>
      <c r="BG27" s="186"/>
      <c r="BH27" s="186"/>
      <c r="BI27" s="186"/>
      <c r="BJ27" s="186"/>
      <c r="BK27" s="185"/>
      <c r="BL27" s="186"/>
      <c r="BM27" s="186"/>
      <c r="BN27" s="186"/>
      <c r="BO27" s="186"/>
      <c r="BP27" s="186"/>
      <c r="BQ27" s="185"/>
      <c r="BR27" s="186"/>
      <c r="BS27" s="186"/>
      <c r="BT27" s="186"/>
      <c r="BU27" s="186"/>
      <c r="BV27" s="187"/>
      <c r="BW27" s="247" t="str">
        <f t="shared" si="2"/>
        <v/>
      </c>
      <c r="BX27" s="248" t="str">
        <f t="shared" si="3"/>
        <v/>
      </c>
      <c r="BY27" s="248" t="str">
        <f t="shared" si="4"/>
        <v/>
      </c>
      <c r="BZ27" s="247" t="str">
        <f t="shared" si="5"/>
        <v/>
      </c>
      <c r="CA27" s="248" t="str">
        <f t="shared" si="6"/>
        <v/>
      </c>
      <c r="CB27" s="248" t="str">
        <f t="shared" si="7"/>
        <v/>
      </c>
      <c r="CC27" s="248" t="str">
        <f t="shared" si="8"/>
        <v/>
      </c>
      <c r="CD27" s="248" t="str">
        <f t="shared" si="9"/>
        <v/>
      </c>
      <c r="CE27" s="248" t="str">
        <f t="shared" si="10"/>
        <v/>
      </c>
      <c r="CF27" s="248" t="str">
        <f t="shared" si="11"/>
        <v/>
      </c>
      <c r="CG27" s="248" t="str">
        <f t="shared" si="12"/>
        <v/>
      </c>
      <c r="CH27" s="248" t="str">
        <f t="shared" si="13"/>
        <v/>
      </c>
      <c r="CI27" s="248" t="str">
        <f t="shared" si="14"/>
        <v/>
      </c>
      <c r="CJ27" s="248" t="str">
        <f t="shared" si="15"/>
        <v/>
      </c>
      <c r="CK27" s="248" t="str">
        <f t="shared" si="16"/>
        <v/>
      </c>
      <c r="CL27" s="249" t="str">
        <f t="shared" si="45"/>
        <v/>
      </c>
      <c r="CM27" s="7" t="str">
        <f t="shared" si="46"/>
        <v/>
      </c>
      <c r="CP27" s="242" t="str">
        <f t="shared" si="19"/>
        <v/>
      </c>
      <c r="CQ27" s="243" t="str">
        <f t="shared" si="20"/>
        <v/>
      </c>
      <c r="CR27" s="242" t="str">
        <f t="shared" si="21"/>
        <v/>
      </c>
      <c r="CS27" s="243" t="str">
        <f t="shared" si="22"/>
        <v/>
      </c>
      <c r="CT27" s="243" t="str">
        <f t="shared" si="23"/>
        <v/>
      </c>
      <c r="CU27" s="242" t="str">
        <f t="shared" si="24"/>
        <v/>
      </c>
      <c r="CV27" s="243" t="str">
        <f t="shared" si="25"/>
        <v/>
      </c>
      <c r="CW27" s="242" t="str">
        <f t="shared" si="26"/>
        <v/>
      </c>
      <c r="CX27" s="243" t="str">
        <f t="shared" si="27"/>
        <v/>
      </c>
      <c r="CY27" s="243" t="str">
        <f t="shared" si="28"/>
        <v/>
      </c>
      <c r="CZ27" s="242" t="str">
        <f t="shared" si="29"/>
        <v/>
      </c>
      <c r="DA27" s="243" t="str">
        <f t="shared" si="30"/>
        <v/>
      </c>
      <c r="DB27" s="242" t="str">
        <f t="shared" si="31"/>
        <v/>
      </c>
      <c r="DC27" s="243" t="str">
        <f t="shared" si="32"/>
        <v/>
      </c>
      <c r="DD27" s="243" t="str">
        <f t="shared" si="33"/>
        <v/>
      </c>
      <c r="DE27" s="242" t="str">
        <f t="shared" si="34"/>
        <v/>
      </c>
      <c r="DF27" s="243" t="str">
        <f t="shared" si="35"/>
        <v/>
      </c>
      <c r="DG27" s="242" t="str">
        <f t="shared" si="36"/>
        <v/>
      </c>
      <c r="DH27" s="243" t="str">
        <f t="shared" si="37"/>
        <v/>
      </c>
      <c r="DI27" s="243" t="str">
        <f t="shared" si="38"/>
        <v/>
      </c>
      <c r="DJ27" s="242" t="str">
        <f t="shared" si="39"/>
        <v/>
      </c>
      <c r="DK27" s="243" t="str">
        <f t="shared" si="40"/>
        <v/>
      </c>
      <c r="DL27" s="242" t="str">
        <f t="shared" si="41"/>
        <v/>
      </c>
      <c r="DM27" s="243" t="str">
        <f t="shared" si="42"/>
        <v/>
      </c>
      <c r="DN27" s="243" t="str">
        <f t="shared" si="43"/>
        <v/>
      </c>
      <c r="DO27" s="243" t="str">
        <f t="shared" si="44"/>
        <v/>
      </c>
      <c r="DP27" s="242" t="str">
        <f t="shared" si="0"/>
        <v/>
      </c>
      <c r="DQ27" s="242" t="str">
        <f t="shared" si="1"/>
        <v/>
      </c>
    </row>
    <row r="28" spans="1:121" s="3" customFormat="1" ht="15.75" customHeight="1">
      <c r="A28" s="2">
        <v>22</v>
      </c>
      <c r="B28" s="38" t="str">
        <f>IF(นักเรียน!C27="","",นักเรียน!C27)</f>
        <v/>
      </c>
      <c r="C28" s="39" t="str">
        <f>IF(นักเรียน!D27="","",นักเรียน!D27)</f>
        <v/>
      </c>
      <c r="D28" s="233" t="str">
        <f>IF(นักเรียน!E27="","",นักเรียน!E27)</f>
        <v/>
      </c>
      <c r="E28" s="185"/>
      <c r="F28" s="186"/>
      <c r="G28" s="186"/>
      <c r="H28" s="186"/>
      <c r="I28" s="186"/>
      <c r="J28" s="186"/>
      <c r="K28" s="186"/>
      <c r="L28" s="186"/>
      <c r="M28" s="185"/>
      <c r="N28" s="186"/>
      <c r="O28" s="186"/>
      <c r="P28" s="186"/>
      <c r="Q28" s="186"/>
      <c r="R28" s="237"/>
      <c r="S28" s="237"/>
      <c r="T28" s="187"/>
      <c r="U28" s="185"/>
      <c r="V28" s="186"/>
      <c r="W28" s="186"/>
      <c r="X28" s="186"/>
      <c r="Y28" s="186"/>
      <c r="Z28" s="186"/>
      <c r="AA28" s="185"/>
      <c r="AB28" s="186"/>
      <c r="AC28" s="186"/>
      <c r="AD28" s="186"/>
      <c r="AE28" s="186"/>
      <c r="AF28" s="186"/>
      <c r="AG28" s="186"/>
      <c r="AH28" s="186"/>
      <c r="AI28" s="186"/>
      <c r="AJ28" s="186"/>
      <c r="AK28" s="186"/>
      <c r="AL28" s="187"/>
      <c r="AM28" s="185"/>
      <c r="AN28" s="186"/>
      <c r="AO28" s="186"/>
      <c r="AP28" s="186"/>
      <c r="AQ28" s="186"/>
      <c r="AR28" s="186"/>
      <c r="AS28" s="185"/>
      <c r="AT28" s="186"/>
      <c r="AU28" s="186"/>
      <c r="AV28" s="186"/>
      <c r="AW28" s="186"/>
      <c r="AX28" s="186"/>
      <c r="AY28" s="185"/>
      <c r="AZ28" s="186"/>
      <c r="BA28" s="186"/>
      <c r="BB28" s="186"/>
      <c r="BC28" s="186"/>
      <c r="BD28" s="237"/>
      <c r="BE28" s="185"/>
      <c r="BF28" s="186"/>
      <c r="BG28" s="186"/>
      <c r="BH28" s="186"/>
      <c r="BI28" s="186"/>
      <c r="BJ28" s="186"/>
      <c r="BK28" s="185"/>
      <c r="BL28" s="186"/>
      <c r="BM28" s="186"/>
      <c r="BN28" s="186"/>
      <c r="BO28" s="186"/>
      <c r="BP28" s="186"/>
      <c r="BQ28" s="185"/>
      <c r="BR28" s="186"/>
      <c r="BS28" s="186"/>
      <c r="BT28" s="186"/>
      <c r="BU28" s="186"/>
      <c r="BV28" s="187"/>
      <c r="BW28" s="247" t="str">
        <f t="shared" si="2"/>
        <v/>
      </c>
      <c r="BX28" s="248" t="str">
        <f t="shared" si="3"/>
        <v/>
      </c>
      <c r="BY28" s="248" t="str">
        <f t="shared" si="4"/>
        <v/>
      </c>
      <c r="BZ28" s="247" t="str">
        <f t="shared" si="5"/>
        <v/>
      </c>
      <c r="CA28" s="248" t="str">
        <f t="shared" si="6"/>
        <v/>
      </c>
      <c r="CB28" s="248" t="str">
        <f t="shared" si="7"/>
        <v/>
      </c>
      <c r="CC28" s="248" t="str">
        <f t="shared" si="8"/>
        <v/>
      </c>
      <c r="CD28" s="248" t="str">
        <f t="shared" si="9"/>
        <v/>
      </c>
      <c r="CE28" s="248" t="str">
        <f t="shared" si="10"/>
        <v/>
      </c>
      <c r="CF28" s="248" t="str">
        <f t="shared" si="11"/>
        <v/>
      </c>
      <c r="CG28" s="248" t="str">
        <f t="shared" si="12"/>
        <v/>
      </c>
      <c r="CH28" s="248" t="str">
        <f t="shared" si="13"/>
        <v/>
      </c>
      <c r="CI28" s="248" t="str">
        <f t="shared" si="14"/>
        <v/>
      </c>
      <c r="CJ28" s="248" t="str">
        <f t="shared" si="15"/>
        <v/>
      </c>
      <c r="CK28" s="248" t="str">
        <f t="shared" si="16"/>
        <v/>
      </c>
      <c r="CL28" s="249" t="str">
        <f t="shared" si="45"/>
        <v/>
      </c>
      <c r="CM28" s="7" t="str">
        <f t="shared" si="46"/>
        <v/>
      </c>
      <c r="CP28" s="242" t="str">
        <f t="shared" si="19"/>
        <v/>
      </c>
      <c r="CQ28" s="243" t="str">
        <f t="shared" si="20"/>
        <v/>
      </c>
      <c r="CR28" s="242" t="str">
        <f t="shared" si="21"/>
        <v/>
      </c>
      <c r="CS28" s="243" t="str">
        <f t="shared" si="22"/>
        <v/>
      </c>
      <c r="CT28" s="243" t="str">
        <f t="shared" si="23"/>
        <v/>
      </c>
      <c r="CU28" s="242" t="str">
        <f t="shared" si="24"/>
        <v/>
      </c>
      <c r="CV28" s="243" t="str">
        <f t="shared" si="25"/>
        <v/>
      </c>
      <c r="CW28" s="242" t="str">
        <f t="shared" si="26"/>
        <v/>
      </c>
      <c r="CX28" s="243" t="str">
        <f t="shared" si="27"/>
        <v/>
      </c>
      <c r="CY28" s="243" t="str">
        <f t="shared" si="28"/>
        <v/>
      </c>
      <c r="CZ28" s="242" t="str">
        <f t="shared" si="29"/>
        <v/>
      </c>
      <c r="DA28" s="243" t="str">
        <f t="shared" si="30"/>
        <v/>
      </c>
      <c r="DB28" s="242" t="str">
        <f t="shared" si="31"/>
        <v/>
      </c>
      <c r="DC28" s="243" t="str">
        <f t="shared" si="32"/>
        <v/>
      </c>
      <c r="DD28" s="243" t="str">
        <f t="shared" si="33"/>
        <v/>
      </c>
      <c r="DE28" s="242" t="str">
        <f t="shared" si="34"/>
        <v/>
      </c>
      <c r="DF28" s="243" t="str">
        <f t="shared" si="35"/>
        <v/>
      </c>
      <c r="DG28" s="242" t="str">
        <f t="shared" si="36"/>
        <v/>
      </c>
      <c r="DH28" s="243" t="str">
        <f t="shared" si="37"/>
        <v/>
      </c>
      <c r="DI28" s="243" t="str">
        <f t="shared" si="38"/>
        <v/>
      </c>
      <c r="DJ28" s="242" t="str">
        <f t="shared" si="39"/>
        <v/>
      </c>
      <c r="DK28" s="243" t="str">
        <f t="shared" si="40"/>
        <v/>
      </c>
      <c r="DL28" s="242" t="str">
        <f t="shared" si="41"/>
        <v/>
      </c>
      <c r="DM28" s="243" t="str">
        <f t="shared" si="42"/>
        <v/>
      </c>
      <c r="DN28" s="243" t="str">
        <f t="shared" si="43"/>
        <v/>
      </c>
      <c r="DO28" s="243" t="str">
        <f t="shared" si="44"/>
        <v/>
      </c>
      <c r="DP28" s="242" t="str">
        <f t="shared" si="0"/>
        <v/>
      </c>
      <c r="DQ28" s="242" t="str">
        <f t="shared" si="1"/>
        <v/>
      </c>
    </row>
    <row r="29" spans="1:121" s="3" customFormat="1" ht="15.75" customHeight="1">
      <c r="A29" s="2">
        <v>23</v>
      </c>
      <c r="B29" s="38" t="str">
        <f>IF(นักเรียน!C28="","",นักเรียน!C28)</f>
        <v/>
      </c>
      <c r="C29" s="39" t="str">
        <f>IF(นักเรียน!D28="","",นักเรียน!D28)</f>
        <v/>
      </c>
      <c r="D29" s="233" t="str">
        <f>IF(นักเรียน!E28="","",นักเรียน!E28)</f>
        <v/>
      </c>
      <c r="E29" s="185"/>
      <c r="F29" s="186"/>
      <c r="G29" s="186"/>
      <c r="H29" s="186"/>
      <c r="I29" s="186"/>
      <c r="J29" s="186"/>
      <c r="K29" s="186"/>
      <c r="L29" s="186"/>
      <c r="M29" s="185"/>
      <c r="N29" s="186"/>
      <c r="O29" s="186"/>
      <c r="P29" s="186"/>
      <c r="Q29" s="186"/>
      <c r="R29" s="237"/>
      <c r="S29" s="237"/>
      <c r="T29" s="187"/>
      <c r="U29" s="185"/>
      <c r="V29" s="186"/>
      <c r="W29" s="186"/>
      <c r="X29" s="186"/>
      <c r="Y29" s="186"/>
      <c r="Z29" s="186"/>
      <c r="AA29" s="185"/>
      <c r="AB29" s="186"/>
      <c r="AC29" s="186"/>
      <c r="AD29" s="186"/>
      <c r="AE29" s="186"/>
      <c r="AF29" s="186"/>
      <c r="AG29" s="186"/>
      <c r="AH29" s="186"/>
      <c r="AI29" s="186"/>
      <c r="AJ29" s="186"/>
      <c r="AK29" s="186"/>
      <c r="AL29" s="187"/>
      <c r="AM29" s="185"/>
      <c r="AN29" s="186"/>
      <c r="AO29" s="186"/>
      <c r="AP29" s="186"/>
      <c r="AQ29" s="186"/>
      <c r="AR29" s="186"/>
      <c r="AS29" s="185"/>
      <c r="AT29" s="186"/>
      <c r="AU29" s="186"/>
      <c r="AV29" s="186"/>
      <c r="AW29" s="186"/>
      <c r="AX29" s="186"/>
      <c r="AY29" s="185"/>
      <c r="AZ29" s="186"/>
      <c r="BA29" s="186"/>
      <c r="BB29" s="186"/>
      <c r="BC29" s="186"/>
      <c r="BD29" s="237"/>
      <c r="BE29" s="185"/>
      <c r="BF29" s="186"/>
      <c r="BG29" s="186"/>
      <c r="BH29" s="186"/>
      <c r="BI29" s="186"/>
      <c r="BJ29" s="186"/>
      <c r="BK29" s="185"/>
      <c r="BL29" s="186"/>
      <c r="BM29" s="186"/>
      <c r="BN29" s="186"/>
      <c r="BO29" s="186"/>
      <c r="BP29" s="186"/>
      <c r="BQ29" s="185"/>
      <c r="BR29" s="186"/>
      <c r="BS29" s="186"/>
      <c r="BT29" s="186"/>
      <c r="BU29" s="186"/>
      <c r="BV29" s="187"/>
      <c r="BW29" s="247" t="str">
        <f t="shared" si="2"/>
        <v/>
      </c>
      <c r="BX29" s="248" t="str">
        <f t="shared" si="3"/>
        <v/>
      </c>
      <c r="BY29" s="248" t="str">
        <f t="shared" si="4"/>
        <v/>
      </c>
      <c r="BZ29" s="247" t="str">
        <f t="shared" si="5"/>
        <v/>
      </c>
      <c r="CA29" s="248" t="str">
        <f t="shared" si="6"/>
        <v/>
      </c>
      <c r="CB29" s="248" t="str">
        <f t="shared" si="7"/>
        <v/>
      </c>
      <c r="CC29" s="248" t="str">
        <f t="shared" si="8"/>
        <v/>
      </c>
      <c r="CD29" s="248" t="str">
        <f t="shared" si="9"/>
        <v/>
      </c>
      <c r="CE29" s="248" t="str">
        <f t="shared" si="10"/>
        <v/>
      </c>
      <c r="CF29" s="248" t="str">
        <f t="shared" si="11"/>
        <v/>
      </c>
      <c r="CG29" s="248" t="str">
        <f t="shared" si="12"/>
        <v/>
      </c>
      <c r="CH29" s="248" t="str">
        <f t="shared" si="13"/>
        <v/>
      </c>
      <c r="CI29" s="248" t="str">
        <f t="shared" si="14"/>
        <v/>
      </c>
      <c r="CJ29" s="248" t="str">
        <f t="shared" si="15"/>
        <v/>
      </c>
      <c r="CK29" s="248" t="str">
        <f t="shared" si="16"/>
        <v/>
      </c>
      <c r="CL29" s="249" t="str">
        <f t="shared" si="45"/>
        <v/>
      </c>
      <c r="CM29" s="7" t="str">
        <f t="shared" si="46"/>
        <v/>
      </c>
      <c r="CP29" s="242" t="str">
        <f t="shared" si="19"/>
        <v/>
      </c>
      <c r="CQ29" s="243" t="str">
        <f t="shared" si="20"/>
        <v/>
      </c>
      <c r="CR29" s="242" t="str">
        <f t="shared" si="21"/>
        <v/>
      </c>
      <c r="CS29" s="243" t="str">
        <f t="shared" si="22"/>
        <v/>
      </c>
      <c r="CT29" s="243" t="str">
        <f t="shared" si="23"/>
        <v/>
      </c>
      <c r="CU29" s="242" t="str">
        <f t="shared" si="24"/>
        <v/>
      </c>
      <c r="CV29" s="243" t="str">
        <f t="shared" si="25"/>
        <v/>
      </c>
      <c r="CW29" s="242" t="str">
        <f t="shared" si="26"/>
        <v/>
      </c>
      <c r="CX29" s="243" t="str">
        <f t="shared" si="27"/>
        <v/>
      </c>
      <c r="CY29" s="243" t="str">
        <f t="shared" si="28"/>
        <v/>
      </c>
      <c r="CZ29" s="242" t="str">
        <f t="shared" si="29"/>
        <v/>
      </c>
      <c r="DA29" s="243" t="str">
        <f t="shared" si="30"/>
        <v/>
      </c>
      <c r="DB29" s="242" t="str">
        <f t="shared" si="31"/>
        <v/>
      </c>
      <c r="DC29" s="243" t="str">
        <f t="shared" si="32"/>
        <v/>
      </c>
      <c r="DD29" s="243" t="str">
        <f t="shared" si="33"/>
        <v/>
      </c>
      <c r="DE29" s="242" t="str">
        <f t="shared" si="34"/>
        <v/>
      </c>
      <c r="DF29" s="243" t="str">
        <f t="shared" si="35"/>
        <v/>
      </c>
      <c r="DG29" s="242" t="str">
        <f t="shared" si="36"/>
        <v/>
      </c>
      <c r="DH29" s="243" t="str">
        <f t="shared" si="37"/>
        <v/>
      </c>
      <c r="DI29" s="243" t="str">
        <f t="shared" si="38"/>
        <v/>
      </c>
      <c r="DJ29" s="242" t="str">
        <f t="shared" si="39"/>
        <v/>
      </c>
      <c r="DK29" s="243" t="str">
        <f t="shared" si="40"/>
        <v/>
      </c>
      <c r="DL29" s="242" t="str">
        <f t="shared" si="41"/>
        <v/>
      </c>
      <c r="DM29" s="243" t="str">
        <f t="shared" si="42"/>
        <v/>
      </c>
      <c r="DN29" s="243" t="str">
        <f t="shared" si="43"/>
        <v/>
      </c>
      <c r="DO29" s="243" t="str">
        <f t="shared" si="44"/>
        <v/>
      </c>
      <c r="DP29" s="242" t="str">
        <f t="shared" si="0"/>
        <v/>
      </c>
      <c r="DQ29" s="242" t="str">
        <f t="shared" si="1"/>
        <v/>
      </c>
    </row>
    <row r="30" spans="1:121" s="3" customFormat="1" ht="15.75" customHeight="1">
      <c r="A30" s="2">
        <v>24</v>
      </c>
      <c r="B30" s="38" t="str">
        <f>IF(นักเรียน!C29="","",นักเรียน!C29)</f>
        <v/>
      </c>
      <c r="C30" s="39" t="str">
        <f>IF(นักเรียน!D29="","",นักเรียน!D29)</f>
        <v/>
      </c>
      <c r="D30" s="233" t="str">
        <f>IF(นักเรียน!E29="","",นักเรียน!E29)</f>
        <v/>
      </c>
      <c r="E30" s="185"/>
      <c r="F30" s="186"/>
      <c r="G30" s="186"/>
      <c r="H30" s="186"/>
      <c r="I30" s="186"/>
      <c r="J30" s="186"/>
      <c r="K30" s="186"/>
      <c r="L30" s="186"/>
      <c r="M30" s="185"/>
      <c r="N30" s="186"/>
      <c r="O30" s="186"/>
      <c r="P30" s="186"/>
      <c r="Q30" s="186"/>
      <c r="R30" s="237"/>
      <c r="S30" s="237"/>
      <c r="T30" s="187"/>
      <c r="U30" s="185"/>
      <c r="V30" s="186"/>
      <c r="W30" s="186"/>
      <c r="X30" s="186"/>
      <c r="Y30" s="186"/>
      <c r="Z30" s="186"/>
      <c r="AA30" s="185"/>
      <c r="AB30" s="186"/>
      <c r="AC30" s="186"/>
      <c r="AD30" s="186"/>
      <c r="AE30" s="186"/>
      <c r="AF30" s="186"/>
      <c r="AG30" s="186"/>
      <c r="AH30" s="186"/>
      <c r="AI30" s="186"/>
      <c r="AJ30" s="186"/>
      <c r="AK30" s="186"/>
      <c r="AL30" s="187"/>
      <c r="AM30" s="185"/>
      <c r="AN30" s="186"/>
      <c r="AO30" s="186"/>
      <c r="AP30" s="186"/>
      <c r="AQ30" s="186"/>
      <c r="AR30" s="186"/>
      <c r="AS30" s="185"/>
      <c r="AT30" s="186"/>
      <c r="AU30" s="186"/>
      <c r="AV30" s="186"/>
      <c r="AW30" s="186"/>
      <c r="AX30" s="186"/>
      <c r="AY30" s="185"/>
      <c r="AZ30" s="186"/>
      <c r="BA30" s="186"/>
      <c r="BB30" s="186"/>
      <c r="BC30" s="186"/>
      <c r="BD30" s="237"/>
      <c r="BE30" s="185"/>
      <c r="BF30" s="186"/>
      <c r="BG30" s="186"/>
      <c r="BH30" s="186"/>
      <c r="BI30" s="186"/>
      <c r="BJ30" s="186"/>
      <c r="BK30" s="185"/>
      <c r="BL30" s="186"/>
      <c r="BM30" s="186"/>
      <c r="BN30" s="186"/>
      <c r="BO30" s="186"/>
      <c r="BP30" s="186"/>
      <c r="BQ30" s="185"/>
      <c r="BR30" s="186"/>
      <c r="BS30" s="186"/>
      <c r="BT30" s="186"/>
      <c r="BU30" s="186"/>
      <c r="BV30" s="187"/>
      <c r="BW30" s="247" t="str">
        <f t="shared" si="2"/>
        <v/>
      </c>
      <c r="BX30" s="248" t="str">
        <f t="shared" si="3"/>
        <v/>
      </c>
      <c r="BY30" s="248" t="str">
        <f t="shared" si="4"/>
        <v/>
      </c>
      <c r="BZ30" s="247" t="str">
        <f t="shared" si="5"/>
        <v/>
      </c>
      <c r="CA30" s="248" t="str">
        <f t="shared" si="6"/>
        <v/>
      </c>
      <c r="CB30" s="248" t="str">
        <f t="shared" si="7"/>
        <v/>
      </c>
      <c r="CC30" s="248" t="str">
        <f t="shared" si="8"/>
        <v/>
      </c>
      <c r="CD30" s="248" t="str">
        <f t="shared" si="9"/>
        <v/>
      </c>
      <c r="CE30" s="248" t="str">
        <f t="shared" si="10"/>
        <v/>
      </c>
      <c r="CF30" s="248" t="str">
        <f t="shared" si="11"/>
        <v/>
      </c>
      <c r="CG30" s="248" t="str">
        <f t="shared" si="12"/>
        <v/>
      </c>
      <c r="CH30" s="248" t="str">
        <f t="shared" si="13"/>
        <v/>
      </c>
      <c r="CI30" s="248" t="str">
        <f t="shared" si="14"/>
        <v/>
      </c>
      <c r="CJ30" s="248" t="str">
        <f t="shared" si="15"/>
        <v/>
      </c>
      <c r="CK30" s="248" t="str">
        <f t="shared" si="16"/>
        <v/>
      </c>
      <c r="CL30" s="249" t="str">
        <f t="shared" si="45"/>
        <v/>
      </c>
      <c r="CM30" s="7" t="str">
        <f t="shared" si="46"/>
        <v/>
      </c>
      <c r="CP30" s="242" t="str">
        <f t="shared" si="19"/>
        <v/>
      </c>
      <c r="CQ30" s="243" t="str">
        <f t="shared" si="20"/>
        <v/>
      </c>
      <c r="CR30" s="242" t="str">
        <f t="shared" si="21"/>
        <v/>
      </c>
      <c r="CS30" s="243" t="str">
        <f t="shared" si="22"/>
        <v/>
      </c>
      <c r="CT30" s="243" t="str">
        <f t="shared" si="23"/>
        <v/>
      </c>
      <c r="CU30" s="242" t="str">
        <f t="shared" si="24"/>
        <v/>
      </c>
      <c r="CV30" s="243" t="str">
        <f t="shared" si="25"/>
        <v/>
      </c>
      <c r="CW30" s="242" t="str">
        <f t="shared" si="26"/>
        <v/>
      </c>
      <c r="CX30" s="243" t="str">
        <f t="shared" si="27"/>
        <v/>
      </c>
      <c r="CY30" s="243" t="str">
        <f t="shared" si="28"/>
        <v/>
      </c>
      <c r="CZ30" s="242" t="str">
        <f t="shared" si="29"/>
        <v/>
      </c>
      <c r="DA30" s="243" t="str">
        <f t="shared" si="30"/>
        <v/>
      </c>
      <c r="DB30" s="242" t="str">
        <f t="shared" si="31"/>
        <v/>
      </c>
      <c r="DC30" s="243" t="str">
        <f t="shared" si="32"/>
        <v/>
      </c>
      <c r="DD30" s="243" t="str">
        <f t="shared" si="33"/>
        <v/>
      </c>
      <c r="DE30" s="242" t="str">
        <f t="shared" si="34"/>
        <v/>
      </c>
      <c r="DF30" s="243" t="str">
        <f t="shared" si="35"/>
        <v/>
      </c>
      <c r="DG30" s="242" t="str">
        <f t="shared" si="36"/>
        <v/>
      </c>
      <c r="DH30" s="243" t="str">
        <f t="shared" si="37"/>
        <v/>
      </c>
      <c r="DI30" s="243" t="str">
        <f t="shared" si="38"/>
        <v/>
      </c>
      <c r="DJ30" s="242" t="str">
        <f t="shared" si="39"/>
        <v/>
      </c>
      <c r="DK30" s="243" t="str">
        <f t="shared" si="40"/>
        <v/>
      </c>
      <c r="DL30" s="242" t="str">
        <f t="shared" si="41"/>
        <v/>
      </c>
      <c r="DM30" s="243" t="str">
        <f t="shared" si="42"/>
        <v/>
      </c>
      <c r="DN30" s="243" t="str">
        <f t="shared" si="43"/>
        <v/>
      </c>
      <c r="DO30" s="243" t="str">
        <f t="shared" si="44"/>
        <v/>
      </c>
      <c r="DP30" s="242" t="str">
        <f t="shared" si="0"/>
        <v/>
      </c>
      <c r="DQ30" s="242" t="str">
        <f t="shared" si="1"/>
        <v/>
      </c>
    </row>
    <row r="31" spans="1:121" s="3" customFormat="1" ht="15.75" customHeight="1">
      <c r="A31" s="2">
        <v>25</v>
      </c>
      <c r="B31" s="38" t="str">
        <f>IF(นักเรียน!C30="","",นักเรียน!C30)</f>
        <v/>
      </c>
      <c r="C31" s="39" t="str">
        <f>IF(นักเรียน!D30="","",นักเรียน!D30)</f>
        <v/>
      </c>
      <c r="D31" s="233" t="str">
        <f>IF(นักเรียน!E30="","",นักเรียน!E30)</f>
        <v/>
      </c>
      <c r="E31" s="185"/>
      <c r="F31" s="186"/>
      <c r="G31" s="186"/>
      <c r="H31" s="186"/>
      <c r="I31" s="186"/>
      <c r="J31" s="186"/>
      <c r="K31" s="186"/>
      <c r="L31" s="186"/>
      <c r="M31" s="185"/>
      <c r="N31" s="186"/>
      <c r="O31" s="186"/>
      <c r="P31" s="186"/>
      <c r="Q31" s="186"/>
      <c r="R31" s="237"/>
      <c r="S31" s="237"/>
      <c r="T31" s="187"/>
      <c r="U31" s="185"/>
      <c r="V31" s="186"/>
      <c r="W31" s="186"/>
      <c r="X31" s="186"/>
      <c r="Y31" s="186"/>
      <c r="Z31" s="186"/>
      <c r="AA31" s="185"/>
      <c r="AB31" s="186"/>
      <c r="AC31" s="186"/>
      <c r="AD31" s="186"/>
      <c r="AE31" s="186"/>
      <c r="AF31" s="186"/>
      <c r="AG31" s="186"/>
      <c r="AH31" s="186"/>
      <c r="AI31" s="186"/>
      <c r="AJ31" s="186"/>
      <c r="AK31" s="186"/>
      <c r="AL31" s="187"/>
      <c r="AM31" s="185"/>
      <c r="AN31" s="186"/>
      <c r="AO31" s="186"/>
      <c r="AP31" s="186"/>
      <c r="AQ31" s="186"/>
      <c r="AR31" s="186"/>
      <c r="AS31" s="185"/>
      <c r="AT31" s="186"/>
      <c r="AU31" s="186"/>
      <c r="AV31" s="186"/>
      <c r="AW31" s="186"/>
      <c r="AX31" s="186"/>
      <c r="AY31" s="185"/>
      <c r="AZ31" s="186"/>
      <c r="BA31" s="186"/>
      <c r="BB31" s="186"/>
      <c r="BC31" s="186"/>
      <c r="BD31" s="237"/>
      <c r="BE31" s="185"/>
      <c r="BF31" s="186"/>
      <c r="BG31" s="186"/>
      <c r="BH31" s="186"/>
      <c r="BI31" s="186"/>
      <c r="BJ31" s="186"/>
      <c r="BK31" s="185"/>
      <c r="BL31" s="186"/>
      <c r="BM31" s="186"/>
      <c r="BN31" s="186"/>
      <c r="BO31" s="186"/>
      <c r="BP31" s="186"/>
      <c r="BQ31" s="185"/>
      <c r="BR31" s="186"/>
      <c r="BS31" s="186"/>
      <c r="BT31" s="186"/>
      <c r="BU31" s="186"/>
      <c r="BV31" s="187"/>
      <c r="BW31" s="247" t="str">
        <f t="shared" si="2"/>
        <v/>
      </c>
      <c r="BX31" s="248" t="str">
        <f t="shared" si="3"/>
        <v/>
      </c>
      <c r="BY31" s="248" t="str">
        <f t="shared" si="4"/>
        <v/>
      </c>
      <c r="BZ31" s="247" t="str">
        <f t="shared" si="5"/>
        <v/>
      </c>
      <c r="CA31" s="248" t="str">
        <f t="shared" si="6"/>
        <v/>
      </c>
      <c r="CB31" s="248" t="str">
        <f t="shared" si="7"/>
        <v/>
      </c>
      <c r="CC31" s="248" t="str">
        <f t="shared" si="8"/>
        <v/>
      </c>
      <c r="CD31" s="248" t="str">
        <f t="shared" si="9"/>
        <v/>
      </c>
      <c r="CE31" s="248" t="str">
        <f t="shared" si="10"/>
        <v/>
      </c>
      <c r="CF31" s="248" t="str">
        <f t="shared" si="11"/>
        <v/>
      </c>
      <c r="CG31" s="248" t="str">
        <f t="shared" si="12"/>
        <v/>
      </c>
      <c r="CH31" s="248" t="str">
        <f t="shared" si="13"/>
        <v/>
      </c>
      <c r="CI31" s="248" t="str">
        <f t="shared" si="14"/>
        <v/>
      </c>
      <c r="CJ31" s="248" t="str">
        <f t="shared" si="15"/>
        <v/>
      </c>
      <c r="CK31" s="248" t="str">
        <f t="shared" si="16"/>
        <v/>
      </c>
      <c r="CL31" s="249" t="str">
        <f t="shared" si="45"/>
        <v/>
      </c>
      <c r="CM31" s="7" t="str">
        <f t="shared" si="46"/>
        <v/>
      </c>
      <c r="CP31" s="242" t="str">
        <f t="shared" si="19"/>
        <v/>
      </c>
      <c r="CQ31" s="243" t="str">
        <f t="shared" si="20"/>
        <v/>
      </c>
      <c r="CR31" s="242" t="str">
        <f t="shared" si="21"/>
        <v/>
      </c>
      <c r="CS31" s="243" t="str">
        <f t="shared" si="22"/>
        <v/>
      </c>
      <c r="CT31" s="243" t="str">
        <f t="shared" si="23"/>
        <v/>
      </c>
      <c r="CU31" s="242" t="str">
        <f t="shared" si="24"/>
        <v/>
      </c>
      <c r="CV31" s="243" t="str">
        <f t="shared" si="25"/>
        <v/>
      </c>
      <c r="CW31" s="242" t="str">
        <f t="shared" si="26"/>
        <v/>
      </c>
      <c r="CX31" s="243" t="str">
        <f t="shared" si="27"/>
        <v/>
      </c>
      <c r="CY31" s="243" t="str">
        <f t="shared" si="28"/>
        <v/>
      </c>
      <c r="CZ31" s="242" t="str">
        <f t="shared" si="29"/>
        <v/>
      </c>
      <c r="DA31" s="243" t="str">
        <f t="shared" si="30"/>
        <v/>
      </c>
      <c r="DB31" s="242" t="str">
        <f t="shared" si="31"/>
        <v/>
      </c>
      <c r="DC31" s="243" t="str">
        <f t="shared" si="32"/>
        <v/>
      </c>
      <c r="DD31" s="243" t="str">
        <f t="shared" si="33"/>
        <v/>
      </c>
      <c r="DE31" s="242" t="str">
        <f t="shared" si="34"/>
        <v/>
      </c>
      <c r="DF31" s="243" t="str">
        <f t="shared" si="35"/>
        <v/>
      </c>
      <c r="DG31" s="242" t="str">
        <f t="shared" si="36"/>
        <v/>
      </c>
      <c r="DH31" s="243" t="str">
        <f t="shared" si="37"/>
        <v/>
      </c>
      <c r="DI31" s="243" t="str">
        <f t="shared" si="38"/>
        <v/>
      </c>
      <c r="DJ31" s="242" t="str">
        <f t="shared" si="39"/>
        <v/>
      </c>
      <c r="DK31" s="243" t="str">
        <f t="shared" si="40"/>
        <v/>
      </c>
      <c r="DL31" s="242" t="str">
        <f t="shared" si="41"/>
        <v/>
      </c>
      <c r="DM31" s="243" t="str">
        <f t="shared" si="42"/>
        <v/>
      </c>
      <c r="DN31" s="243" t="str">
        <f t="shared" si="43"/>
        <v/>
      </c>
      <c r="DO31" s="243" t="str">
        <f t="shared" si="44"/>
        <v/>
      </c>
      <c r="DP31" s="242" t="str">
        <f t="shared" si="0"/>
        <v/>
      </c>
      <c r="DQ31" s="242" t="str">
        <f t="shared" si="1"/>
        <v/>
      </c>
    </row>
    <row r="32" spans="1:121" s="3" customFormat="1" ht="15.75" customHeight="1">
      <c r="A32" s="2">
        <v>26</v>
      </c>
      <c r="B32" s="38" t="str">
        <f>IF(นักเรียน!C31="","",นักเรียน!C31)</f>
        <v/>
      </c>
      <c r="C32" s="39" t="str">
        <f>IF(นักเรียน!D31="","",นักเรียน!D31)</f>
        <v/>
      </c>
      <c r="D32" s="233" t="str">
        <f>IF(นักเรียน!E31="","",นักเรียน!E31)</f>
        <v/>
      </c>
      <c r="E32" s="185"/>
      <c r="F32" s="186"/>
      <c r="G32" s="186"/>
      <c r="H32" s="186"/>
      <c r="I32" s="186"/>
      <c r="J32" s="186"/>
      <c r="K32" s="186"/>
      <c r="L32" s="186"/>
      <c r="M32" s="185"/>
      <c r="N32" s="186"/>
      <c r="O32" s="186"/>
      <c r="P32" s="186"/>
      <c r="Q32" s="186"/>
      <c r="R32" s="237"/>
      <c r="S32" s="237"/>
      <c r="T32" s="187"/>
      <c r="U32" s="185"/>
      <c r="V32" s="186"/>
      <c r="W32" s="186"/>
      <c r="X32" s="186"/>
      <c r="Y32" s="186"/>
      <c r="Z32" s="186"/>
      <c r="AA32" s="185"/>
      <c r="AB32" s="186"/>
      <c r="AC32" s="186"/>
      <c r="AD32" s="186"/>
      <c r="AE32" s="186"/>
      <c r="AF32" s="186"/>
      <c r="AG32" s="186"/>
      <c r="AH32" s="186"/>
      <c r="AI32" s="186"/>
      <c r="AJ32" s="186"/>
      <c r="AK32" s="186"/>
      <c r="AL32" s="187"/>
      <c r="AM32" s="185"/>
      <c r="AN32" s="186"/>
      <c r="AO32" s="186"/>
      <c r="AP32" s="186"/>
      <c r="AQ32" s="186"/>
      <c r="AR32" s="186"/>
      <c r="AS32" s="185"/>
      <c r="AT32" s="186"/>
      <c r="AU32" s="186"/>
      <c r="AV32" s="186"/>
      <c r="AW32" s="186"/>
      <c r="AX32" s="186"/>
      <c r="AY32" s="185"/>
      <c r="AZ32" s="186"/>
      <c r="BA32" s="186"/>
      <c r="BB32" s="186"/>
      <c r="BC32" s="186"/>
      <c r="BD32" s="237"/>
      <c r="BE32" s="185"/>
      <c r="BF32" s="186"/>
      <c r="BG32" s="186"/>
      <c r="BH32" s="186"/>
      <c r="BI32" s="186"/>
      <c r="BJ32" s="186"/>
      <c r="BK32" s="185"/>
      <c r="BL32" s="186"/>
      <c r="BM32" s="186"/>
      <c r="BN32" s="186"/>
      <c r="BO32" s="186"/>
      <c r="BP32" s="186"/>
      <c r="BQ32" s="185"/>
      <c r="BR32" s="186"/>
      <c r="BS32" s="186"/>
      <c r="BT32" s="186"/>
      <c r="BU32" s="186"/>
      <c r="BV32" s="187"/>
      <c r="BW32" s="247" t="str">
        <f t="shared" si="2"/>
        <v/>
      </c>
      <c r="BX32" s="248" t="str">
        <f t="shared" si="3"/>
        <v/>
      </c>
      <c r="BY32" s="248" t="str">
        <f t="shared" si="4"/>
        <v/>
      </c>
      <c r="BZ32" s="247" t="str">
        <f t="shared" si="5"/>
        <v/>
      </c>
      <c r="CA32" s="248" t="str">
        <f t="shared" si="6"/>
        <v/>
      </c>
      <c r="CB32" s="248" t="str">
        <f t="shared" si="7"/>
        <v/>
      </c>
      <c r="CC32" s="248" t="str">
        <f t="shared" si="8"/>
        <v/>
      </c>
      <c r="CD32" s="248" t="str">
        <f t="shared" si="9"/>
        <v/>
      </c>
      <c r="CE32" s="248" t="str">
        <f t="shared" si="10"/>
        <v/>
      </c>
      <c r="CF32" s="248" t="str">
        <f t="shared" si="11"/>
        <v/>
      </c>
      <c r="CG32" s="248" t="str">
        <f t="shared" si="12"/>
        <v/>
      </c>
      <c r="CH32" s="248" t="str">
        <f t="shared" si="13"/>
        <v/>
      </c>
      <c r="CI32" s="248" t="str">
        <f t="shared" si="14"/>
        <v/>
      </c>
      <c r="CJ32" s="248" t="str">
        <f t="shared" si="15"/>
        <v/>
      </c>
      <c r="CK32" s="248" t="str">
        <f t="shared" si="16"/>
        <v/>
      </c>
      <c r="CL32" s="249" t="str">
        <f t="shared" si="45"/>
        <v/>
      </c>
      <c r="CM32" s="7" t="str">
        <f t="shared" si="46"/>
        <v/>
      </c>
      <c r="CP32" s="242" t="str">
        <f t="shared" si="19"/>
        <v/>
      </c>
      <c r="CQ32" s="243" t="str">
        <f t="shared" si="20"/>
        <v/>
      </c>
      <c r="CR32" s="242" t="str">
        <f t="shared" si="21"/>
        <v/>
      </c>
      <c r="CS32" s="243" t="str">
        <f t="shared" si="22"/>
        <v/>
      </c>
      <c r="CT32" s="243" t="str">
        <f t="shared" si="23"/>
        <v/>
      </c>
      <c r="CU32" s="242" t="str">
        <f t="shared" si="24"/>
        <v/>
      </c>
      <c r="CV32" s="243" t="str">
        <f t="shared" si="25"/>
        <v/>
      </c>
      <c r="CW32" s="242" t="str">
        <f t="shared" si="26"/>
        <v/>
      </c>
      <c r="CX32" s="243" t="str">
        <f t="shared" si="27"/>
        <v/>
      </c>
      <c r="CY32" s="243" t="str">
        <f t="shared" si="28"/>
        <v/>
      </c>
      <c r="CZ32" s="242" t="str">
        <f t="shared" si="29"/>
        <v/>
      </c>
      <c r="DA32" s="243" t="str">
        <f t="shared" si="30"/>
        <v/>
      </c>
      <c r="DB32" s="242" t="str">
        <f t="shared" si="31"/>
        <v/>
      </c>
      <c r="DC32" s="243" t="str">
        <f t="shared" si="32"/>
        <v/>
      </c>
      <c r="DD32" s="243" t="str">
        <f t="shared" si="33"/>
        <v/>
      </c>
      <c r="DE32" s="242" t="str">
        <f t="shared" si="34"/>
        <v/>
      </c>
      <c r="DF32" s="243" t="str">
        <f t="shared" si="35"/>
        <v/>
      </c>
      <c r="DG32" s="242" t="str">
        <f t="shared" si="36"/>
        <v/>
      </c>
      <c r="DH32" s="243" t="str">
        <f t="shared" si="37"/>
        <v/>
      </c>
      <c r="DI32" s="243" t="str">
        <f t="shared" si="38"/>
        <v/>
      </c>
      <c r="DJ32" s="242" t="str">
        <f t="shared" si="39"/>
        <v/>
      </c>
      <c r="DK32" s="243" t="str">
        <f t="shared" si="40"/>
        <v/>
      </c>
      <c r="DL32" s="242" t="str">
        <f t="shared" si="41"/>
        <v/>
      </c>
      <c r="DM32" s="243" t="str">
        <f t="shared" si="42"/>
        <v/>
      </c>
      <c r="DN32" s="243" t="str">
        <f t="shared" si="43"/>
        <v/>
      </c>
      <c r="DO32" s="243" t="str">
        <f t="shared" si="44"/>
        <v/>
      </c>
      <c r="DP32" s="242" t="str">
        <f t="shared" si="0"/>
        <v/>
      </c>
      <c r="DQ32" s="242" t="str">
        <f t="shared" si="1"/>
        <v/>
      </c>
    </row>
    <row r="33" spans="1:121" s="3" customFormat="1" ht="15.75" customHeight="1">
      <c r="A33" s="2">
        <v>27</v>
      </c>
      <c r="B33" s="38" t="str">
        <f>IF(นักเรียน!C32="","",นักเรียน!C32)</f>
        <v/>
      </c>
      <c r="C33" s="39" t="str">
        <f>IF(นักเรียน!D32="","",นักเรียน!D32)</f>
        <v/>
      </c>
      <c r="D33" s="233" t="str">
        <f>IF(นักเรียน!E32="","",นักเรียน!E32)</f>
        <v/>
      </c>
      <c r="E33" s="185"/>
      <c r="F33" s="186"/>
      <c r="G33" s="186"/>
      <c r="H33" s="186"/>
      <c r="I33" s="186"/>
      <c r="J33" s="186"/>
      <c r="K33" s="186"/>
      <c r="L33" s="186"/>
      <c r="M33" s="185"/>
      <c r="N33" s="186"/>
      <c r="O33" s="186"/>
      <c r="P33" s="186"/>
      <c r="Q33" s="186"/>
      <c r="R33" s="237"/>
      <c r="S33" s="237"/>
      <c r="T33" s="187"/>
      <c r="U33" s="185"/>
      <c r="V33" s="186"/>
      <c r="W33" s="186"/>
      <c r="X33" s="186"/>
      <c r="Y33" s="186"/>
      <c r="Z33" s="186"/>
      <c r="AA33" s="185"/>
      <c r="AB33" s="186"/>
      <c r="AC33" s="186"/>
      <c r="AD33" s="186"/>
      <c r="AE33" s="186"/>
      <c r="AF33" s="186"/>
      <c r="AG33" s="186"/>
      <c r="AH33" s="186"/>
      <c r="AI33" s="186"/>
      <c r="AJ33" s="186"/>
      <c r="AK33" s="186"/>
      <c r="AL33" s="187"/>
      <c r="AM33" s="185"/>
      <c r="AN33" s="186"/>
      <c r="AO33" s="186"/>
      <c r="AP33" s="186"/>
      <c r="AQ33" s="186"/>
      <c r="AR33" s="186"/>
      <c r="AS33" s="185"/>
      <c r="AT33" s="186"/>
      <c r="AU33" s="186"/>
      <c r="AV33" s="186"/>
      <c r="AW33" s="186"/>
      <c r="AX33" s="186"/>
      <c r="AY33" s="185"/>
      <c r="AZ33" s="186"/>
      <c r="BA33" s="186"/>
      <c r="BB33" s="186"/>
      <c r="BC33" s="186"/>
      <c r="BD33" s="237"/>
      <c r="BE33" s="185"/>
      <c r="BF33" s="186"/>
      <c r="BG33" s="186"/>
      <c r="BH33" s="186"/>
      <c r="BI33" s="186"/>
      <c r="BJ33" s="186"/>
      <c r="BK33" s="185"/>
      <c r="BL33" s="186"/>
      <c r="BM33" s="186"/>
      <c r="BN33" s="186"/>
      <c r="BO33" s="186"/>
      <c r="BP33" s="186"/>
      <c r="BQ33" s="185"/>
      <c r="BR33" s="186"/>
      <c r="BS33" s="186"/>
      <c r="BT33" s="186"/>
      <c r="BU33" s="186"/>
      <c r="BV33" s="187"/>
      <c r="BW33" s="247" t="str">
        <f t="shared" si="2"/>
        <v/>
      </c>
      <c r="BX33" s="248" t="str">
        <f t="shared" si="3"/>
        <v/>
      </c>
      <c r="BY33" s="248" t="str">
        <f t="shared" si="4"/>
        <v/>
      </c>
      <c r="BZ33" s="247" t="str">
        <f t="shared" si="5"/>
        <v/>
      </c>
      <c r="CA33" s="248" t="str">
        <f t="shared" si="6"/>
        <v/>
      </c>
      <c r="CB33" s="248" t="str">
        <f t="shared" si="7"/>
        <v/>
      </c>
      <c r="CC33" s="248" t="str">
        <f t="shared" si="8"/>
        <v/>
      </c>
      <c r="CD33" s="248" t="str">
        <f t="shared" si="9"/>
        <v/>
      </c>
      <c r="CE33" s="248" t="str">
        <f t="shared" si="10"/>
        <v/>
      </c>
      <c r="CF33" s="248" t="str">
        <f t="shared" si="11"/>
        <v/>
      </c>
      <c r="CG33" s="248" t="str">
        <f t="shared" si="12"/>
        <v/>
      </c>
      <c r="CH33" s="248" t="str">
        <f t="shared" si="13"/>
        <v/>
      </c>
      <c r="CI33" s="248" t="str">
        <f t="shared" si="14"/>
        <v/>
      </c>
      <c r="CJ33" s="248" t="str">
        <f t="shared" si="15"/>
        <v/>
      </c>
      <c r="CK33" s="248" t="str">
        <f t="shared" si="16"/>
        <v/>
      </c>
      <c r="CL33" s="249" t="str">
        <f t="shared" si="45"/>
        <v/>
      </c>
      <c r="CM33" s="7" t="str">
        <f t="shared" si="46"/>
        <v/>
      </c>
      <c r="CP33" s="242" t="str">
        <f t="shared" si="19"/>
        <v/>
      </c>
      <c r="CQ33" s="243" t="str">
        <f t="shared" si="20"/>
        <v/>
      </c>
      <c r="CR33" s="242" t="str">
        <f t="shared" si="21"/>
        <v/>
      </c>
      <c r="CS33" s="243" t="str">
        <f t="shared" si="22"/>
        <v/>
      </c>
      <c r="CT33" s="243" t="str">
        <f t="shared" si="23"/>
        <v/>
      </c>
      <c r="CU33" s="242" t="str">
        <f t="shared" si="24"/>
        <v/>
      </c>
      <c r="CV33" s="243" t="str">
        <f t="shared" si="25"/>
        <v/>
      </c>
      <c r="CW33" s="242" t="str">
        <f t="shared" si="26"/>
        <v/>
      </c>
      <c r="CX33" s="243" t="str">
        <f t="shared" si="27"/>
        <v/>
      </c>
      <c r="CY33" s="243" t="str">
        <f t="shared" si="28"/>
        <v/>
      </c>
      <c r="CZ33" s="242" t="str">
        <f t="shared" si="29"/>
        <v/>
      </c>
      <c r="DA33" s="243" t="str">
        <f t="shared" si="30"/>
        <v/>
      </c>
      <c r="DB33" s="242" t="str">
        <f t="shared" si="31"/>
        <v/>
      </c>
      <c r="DC33" s="243" t="str">
        <f t="shared" si="32"/>
        <v/>
      </c>
      <c r="DD33" s="243" t="str">
        <f t="shared" si="33"/>
        <v/>
      </c>
      <c r="DE33" s="242" t="str">
        <f t="shared" si="34"/>
        <v/>
      </c>
      <c r="DF33" s="243" t="str">
        <f t="shared" si="35"/>
        <v/>
      </c>
      <c r="DG33" s="242" t="str">
        <f t="shared" si="36"/>
        <v/>
      </c>
      <c r="DH33" s="243" t="str">
        <f t="shared" si="37"/>
        <v/>
      </c>
      <c r="DI33" s="243" t="str">
        <f t="shared" si="38"/>
        <v/>
      </c>
      <c r="DJ33" s="242" t="str">
        <f t="shared" si="39"/>
        <v/>
      </c>
      <c r="DK33" s="243" t="str">
        <f t="shared" si="40"/>
        <v/>
      </c>
      <c r="DL33" s="242" t="str">
        <f t="shared" si="41"/>
        <v/>
      </c>
      <c r="DM33" s="243" t="str">
        <f t="shared" si="42"/>
        <v/>
      </c>
      <c r="DN33" s="243" t="str">
        <f t="shared" si="43"/>
        <v/>
      </c>
      <c r="DO33" s="243" t="str">
        <f t="shared" si="44"/>
        <v/>
      </c>
      <c r="DP33" s="242" t="str">
        <f t="shared" si="0"/>
        <v/>
      </c>
      <c r="DQ33" s="242" t="str">
        <f t="shared" si="1"/>
        <v/>
      </c>
    </row>
    <row r="34" spans="1:121" s="3" customFormat="1" ht="15.75" customHeight="1">
      <c r="A34" s="2">
        <v>28</v>
      </c>
      <c r="B34" s="38" t="str">
        <f>IF(นักเรียน!C33="","",นักเรียน!C33)</f>
        <v/>
      </c>
      <c r="C34" s="39" t="str">
        <f>IF(นักเรียน!D33="","",นักเรียน!D33)</f>
        <v/>
      </c>
      <c r="D34" s="233" t="str">
        <f>IF(นักเรียน!E33="","",นักเรียน!E33)</f>
        <v/>
      </c>
      <c r="E34" s="185"/>
      <c r="F34" s="186"/>
      <c r="G34" s="186"/>
      <c r="H34" s="186"/>
      <c r="I34" s="186"/>
      <c r="J34" s="186"/>
      <c r="K34" s="186"/>
      <c r="L34" s="186"/>
      <c r="M34" s="185"/>
      <c r="N34" s="186"/>
      <c r="O34" s="186"/>
      <c r="P34" s="186"/>
      <c r="Q34" s="186"/>
      <c r="R34" s="237"/>
      <c r="S34" s="237"/>
      <c r="T34" s="187"/>
      <c r="U34" s="185"/>
      <c r="V34" s="186"/>
      <c r="W34" s="186"/>
      <c r="X34" s="186"/>
      <c r="Y34" s="186"/>
      <c r="Z34" s="186"/>
      <c r="AA34" s="185"/>
      <c r="AB34" s="186"/>
      <c r="AC34" s="186"/>
      <c r="AD34" s="186"/>
      <c r="AE34" s="186"/>
      <c r="AF34" s="186"/>
      <c r="AG34" s="186"/>
      <c r="AH34" s="186"/>
      <c r="AI34" s="186"/>
      <c r="AJ34" s="186"/>
      <c r="AK34" s="186"/>
      <c r="AL34" s="187"/>
      <c r="AM34" s="185"/>
      <c r="AN34" s="186"/>
      <c r="AO34" s="186"/>
      <c r="AP34" s="186"/>
      <c r="AQ34" s="186"/>
      <c r="AR34" s="186"/>
      <c r="AS34" s="185"/>
      <c r="AT34" s="186"/>
      <c r="AU34" s="186"/>
      <c r="AV34" s="186"/>
      <c r="AW34" s="186"/>
      <c r="AX34" s="186"/>
      <c r="AY34" s="185"/>
      <c r="AZ34" s="186"/>
      <c r="BA34" s="186"/>
      <c r="BB34" s="186"/>
      <c r="BC34" s="186"/>
      <c r="BD34" s="237"/>
      <c r="BE34" s="185"/>
      <c r="BF34" s="186"/>
      <c r="BG34" s="186"/>
      <c r="BH34" s="186"/>
      <c r="BI34" s="186"/>
      <c r="BJ34" s="186"/>
      <c r="BK34" s="185"/>
      <c r="BL34" s="186"/>
      <c r="BM34" s="186"/>
      <c r="BN34" s="186"/>
      <c r="BO34" s="186"/>
      <c r="BP34" s="186"/>
      <c r="BQ34" s="185"/>
      <c r="BR34" s="186"/>
      <c r="BS34" s="186"/>
      <c r="BT34" s="186"/>
      <c r="BU34" s="186"/>
      <c r="BV34" s="187"/>
      <c r="BW34" s="247" t="str">
        <f t="shared" si="2"/>
        <v/>
      </c>
      <c r="BX34" s="248" t="str">
        <f t="shared" si="3"/>
        <v/>
      </c>
      <c r="BY34" s="248" t="str">
        <f t="shared" si="4"/>
        <v/>
      </c>
      <c r="BZ34" s="247" t="str">
        <f t="shared" si="5"/>
        <v/>
      </c>
      <c r="CA34" s="248" t="str">
        <f t="shared" si="6"/>
        <v/>
      </c>
      <c r="CB34" s="248" t="str">
        <f t="shared" si="7"/>
        <v/>
      </c>
      <c r="CC34" s="248" t="str">
        <f t="shared" si="8"/>
        <v/>
      </c>
      <c r="CD34" s="248" t="str">
        <f t="shared" si="9"/>
        <v/>
      </c>
      <c r="CE34" s="248" t="str">
        <f t="shared" si="10"/>
        <v/>
      </c>
      <c r="CF34" s="248" t="str">
        <f t="shared" si="11"/>
        <v/>
      </c>
      <c r="CG34" s="248" t="str">
        <f t="shared" si="12"/>
        <v/>
      </c>
      <c r="CH34" s="248" t="str">
        <f t="shared" si="13"/>
        <v/>
      </c>
      <c r="CI34" s="248" t="str">
        <f t="shared" si="14"/>
        <v/>
      </c>
      <c r="CJ34" s="248" t="str">
        <f t="shared" si="15"/>
        <v/>
      </c>
      <c r="CK34" s="248" t="str">
        <f t="shared" si="16"/>
        <v/>
      </c>
      <c r="CL34" s="249" t="str">
        <f t="shared" si="45"/>
        <v/>
      </c>
      <c r="CM34" s="7" t="str">
        <f t="shared" si="46"/>
        <v/>
      </c>
      <c r="CP34" s="242" t="str">
        <f t="shared" si="19"/>
        <v/>
      </c>
      <c r="CQ34" s="243" t="str">
        <f t="shared" si="20"/>
        <v/>
      </c>
      <c r="CR34" s="242" t="str">
        <f t="shared" si="21"/>
        <v/>
      </c>
      <c r="CS34" s="243" t="str">
        <f t="shared" si="22"/>
        <v/>
      </c>
      <c r="CT34" s="243" t="str">
        <f t="shared" si="23"/>
        <v/>
      </c>
      <c r="CU34" s="242" t="str">
        <f t="shared" si="24"/>
        <v/>
      </c>
      <c r="CV34" s="243" t="str">
        <f t="shared" si="25"/>
        <v/>
      </c>
      <c r="CW34" s="242" t="str">
        <f t="shared" si="26"/>
        <v/>
      </c>
      <c r="CX34" s="243" t="str">
        <f t="shared" si="27"/>
        <v/>
      </c>
      <c r="CY34" s="243" t="str">
        <f t="shared" si="28"/>
        <v/>
      </c>
      <c r="CZ34" s="242" t="str">
        <f t="shared" si="29"/>
        <v/>
      </c>
      <c r="DA34" s="243" t="str">
        <f t="shared" si="30"/>
        <v/>
      </c>
      <c r="DB34" s="242" t="str">
        <f t="shared" si="31"/>
        <v/>
      </c>
      <c r="DC34" s="243" t="str">
        <f t="shared" si="32"/>
        <v/>
      </c>
      <c r="DD34" s="243" t="str">
        <f t="shared" si="33"/>
        <v/>
      </c>
      <c r="DE34" s="242" t="str">
        <f t="shared" si="34"/>
        <v/>
      </c>
      <c r="DF34" s="243" t="str">
        <f t="shared" si="35"/>
        <v/>
      </c>
      <c r="DG34" s="242" t="str">
        <f t="shared" si="36"/>
        <v/>
      </c>
      <c r="DH34" s="243" t="str">
        <f t="shared" si="37"/>
        <v/>
      </c>
      <c r="DI34" s="243" t="str">
        <f t="shared" si="38"/>
        <v/>
      </c>
      <c r="DJ34" s="242" t="str">
        <f t="shared" si="39"/>
        <v/>
      </c>
      <c r="DK34" s="243" t="str">
        <f t="shared" si="40"/>
        <v/>
      </c>
      <c r="DL34" s="242" t="str">
        <f t="shared" si="41"/>
        <v/>
      </c>
      <c r="DM34" s="243" t="str">
        <f t="shared" si="42"/>
        <v/>
      </c>
      <c r="DN34" s="243" t="str">
        <f t="shared" si="43"/>
        <v/>
      </c>
      <c r="DO34" s="243" t="str">
        <f t="shared" si="44"/>
        <v/>
      </c>
      <c r="DP34" s="242" t="str">
        <f t="shared" si="0"/>
        <v/>
      </c>
      <c r="DQ34" s="242" t="str">
        <f t="shared" si="1"/>
        <v/>
      </c>
    </row>
    <row r="35" spans="1:121" s="3" customFormat="1" ht="15.75" customHeight="1">
      <c r="A35" s="2">
        <v>29</v>
      </c>
      <c r="B35" s="38" t="str">
        <f>IF(นักเรียน!C34="","",นักเรียน!C34)</f>
        <v/>
      </c>
      <c r="C35" s="39" t="str">
        <f>IF(นักเรียน!D34="","",นักเรียน!D34)</f>
        <v/>
      </c>
      <c r="D35" s="233" t="str">
        <f>IF(นักเรียน!E34="","",นักเรียน!E34)</f>
        <v/>
      </c>
      <c r="E35" s="185"/>
      <c r="F35" s="186"/>
      <c r="G35" s="186"/>
      <c r="H35" s="186"/>
      <c r="I35" s="186"/>
      <c r="J35" s="186"/>
      <c r="K35" s="186"/>
      <c r="L35" s="186"/>
      <c r="M35" s="185"/>
      <c r="N35" s="186"/>
      <c r="O35" s="186"/>
      <c r="P35" s="186"/>
      <c r="Q35" s="186"/>
      <c r="R35" s="237"/>
      <c r="S35" s="237"/>
      <c r="T35" s="187"/>
      <c r="U35" s="185"/>
      <c r="V35" s="186"/>
      <c r="W35" s="186"/>
      <c r="X35" s="186"/>
      <c r="Y35" s="186"/>
      <c r="Z35" s="186"/>
      <c r="AA35" s="185"/>
      <c r="AB35" s="186"/>
      <c r="AC35" s="186"/>
      <c r="AD35" s="186"/>
      <c r="AE35" s="186"/>
      <c r="AF35" s="186"/>
      <c r="AG35" s="186"/>
      <c r="AH35" s="186"/>
      <c r="AI35" s="186"/>
      <c r="AJ35" s="186"/>
      <c r="AK35" s="186"/>
      <c r="AL35" s="187"/>
      <c r="AM35" s="185"/>
      <c r="AN35" s="186"/>
      <c r="AO35" s="186"/>
      <c r="AP35" s="186"/>
      <c r="AQ35" s="186"/>
      <c r="AR35" s="186"/>
      <c r="AS35" s="185"/>
      <c r="AT35" s="186"/>
      <c r="AU35" s="186"/>
      <c r="AV35" s="186"/>
      <c r="AW35" s="186"/>
      <c r="AX35" s="186"/>
      <c r="AY35" s="185"/>
      <c r="AZ35" s="186"/>
      <c r="BA35" s="186"/>
      <c r="BB35" s="186"/>
      <c r="BC35" s="186"/>
      <c r="BD35" s="237"/>
      <c r="BE35" s="185"/>
      <c r="BF35" s="186"/>
      <c r="BG35" s="186"/>
      <c r="BH35" s="186"/>
      <c r="BI35" s="186"/>
      <c r="BJ35" s="186"/>
      <c r="BK35" s="185"/>
      <c r="BL35" s="186"/>
      <c r="BM35" s="186"/>
      <c r="BN35" s="186"/>
      <c r="BO35" s="186"/>
      <c r="BP35" s="186"/>
      <c r="BQ35" s="185"/>
      <c r="BR35" s="186"/>
      <c r="BS35" s="186"/>
      <c r="BT35" s="186"/>
      <c r="BU35" s="186"/>
      <c r="BV35" s="187"/>
      <c r="BW35" s="247" t="str">
        <f t="shared" si="2"/>
        <v/>
      </c>
      <c r="BX35" s="248" t="str">
        <f t="shared" si="3"/>
        <v/>
      </c>
      <c r="BY35" s="248" t="str">
        <f t="shared" si="4"/>
        <v/>
      </c>
      <c r="BZ35" s="247" t="str">
        <f t="shared" si="5"/>
        <v/>
      </c>
      <c r="CA35" s="248" t="str">
        <f t="shared" si="6"/>
        <v/>
      </c>
      <c r="CB35" s="248" t="str">
        <f t="shared" si="7"/>
        <v/>
      </c>
      <c r="CC35" s="248" t="str">
        <f t="shared" si="8"/>
        <v/>
      </c>
      <c r="CD35" s="248" t="str">
        <f t="shared" si="9"/>
        <v/>
      </c>
      <c r="CE35" s="248" t="str">
        <f t="shared" si="10"/>
        <v/>
      </c>
      <c r="CF35" s="248" t="str">
        <f t="shared" si="11"/>
        <v/>
      </c>
      <c r="CG35" s="248" t="str">
        <f t="shared" si="12"/>
        <v/>
      </c>
      <c r="CH35" s="248" t="str">
        <f t="shared" si="13"/>
        <v/>
      </c>
      <c r="CI35" s="248" t="str">
        <f t="shared" si="14"/>
        <v/>
      </c>
      <c r="CJ35" s="248" t="str">
        <f t="shared" si="15"/>
        <v/>
      </c>
      <c r="CK35" s="248" t="str">
        <f t="shared" si="16"/>
        <v/>
      </c>
      <c r="CL35" s="249" t="str">
        <f t="shared" si="45"/>
        <v/>
      </c>
      <c r="CM35" s="7" t="str">
        <f t="shared" si="46"/>
        <v/>
      </c>
      <c r="CP35" s="242" t="str">
        <f t="shared" si="19"/>
        <v/>
      </c>
      <c r="CQ35" s="243" t="str">
        <f t="shared" si="20"/>
        <v/>
      </c>
      <c r="CR35" s="242" t="str">
        <f t="shared" si="21"/>
        <v/>
      </c>
      <c r="CS35" s="243" t="str">
        <f t="shared" si="22"/>
        <v/>
      </c>
      <c r="CT35" s="243" t="str">
        <f t="shared" si="23"/>
        <v/>
      </c>
      <c r="CU35" s="242" t="str">
        <f t="shared" si="24"/>
        <v/>
      </c>
      <c r="CV35" s="243" t="str">
        <f t="shared" si="25"/>
        <v/>
      </c>
      <c r="CW35" s="242" t="str">
        <f t="shared" si="26"/>
        <v/>
      </c>
      <c r="CX35" s="243" t="str">
        <f t="shared" si="27"/>
        <v/>
      </c>
      <c r="CY35" s="243" t="str">
        <f t="shared" si="28"/>
        <v/>
      </c>
      <c r="CZ35" s="242" t="str">
        <f t="shared" si="29"/>
        <v/>
      </c>
      <c r="DA35" s="243" t="str">
        <f t="shared" si="30"/>
        <v/>
      </c>
      <c r="DB35" s="242" t="str">
        <f t="shared" si="31"/>
        <v/>
      </c>
      <c r="DC35" s="243" t="str">
        <f t="shared" si="32"/>
        <v/>
      </c>
      <c r="DD35" s="243" t="str">
        <f t="shared" si="33"/>
        <v/>
      </c>
      <c r="DE35" s="242" t="str">
        <f t="shared" si="34"/>
        <v/>
      </c>
      <c r="DF35" s="243" t="str">
        <f t="shared" si="35"/>
        <v/>
      </c>
      <c r="DG35" s="242" t="str">
        <f t="shared" si="36"/>
        <v/>
      </c>
      <c r="DH35" s="243" t="str">
        <f t="shared" si="37"/>
        <v/>
      </c>
      <c r="DI35" s="243" t="str">
        <f t="shared" si="38"/>
        <v/>
      </c>
      <c r="DJ35" s="242" t="str">
        <f t="shared" si="39"/>
        <v/>
      </c>
      <c r="DK35" s="243" t="str">
        <f t="shared" si="40"/>
        <v/>
      </c>
      <c r="DL35" s="242" t="str">
        <f t="shared" si="41"/>
        <v/>
      </c>
      <c r="DM35" s="243" t="str">
        <f t="shared" si="42"/>
        <v/>
      </c>
      <c r="DN35" s="243" t="str">
        <f t="shared" si="43"/>
        <v/>
      </c>
      <c r="DO35" s="243" t="str">
        <f t="shared" si="44"/>
        <v/>
      </c>
      <c r="DP35" s="242" t="str">
        <f t="shared" si="0"/>
        <v/>
      </c>
      <c r="DQ35" s="242" t="str">
        <f t="shared" si="1"/>
        <v/>
      </c>
    </row>
    <row r="36" spans="1:121" s="3" customFormat="1" ht="15.75" customHeight="1">
      <c r="A36" s="2">
        <v>30</v>
      </c>
      <c r="B36" s="38" t="str">
        <f>IF(นักเรียน!C35="","",นักเรียน!C35)</f>
        <v/>
      </c>
      <c r="C36" s="39" t="str">
        <f>IF(นักเรียน!D35="","",นักเรียน!D35)</f>
        <v/>
      </c>
      <c r="D36" s="233" t="str">
        <f>IF(นักเรียน!E35="","",นักเรียน!E35)</f>
        <v/>
      </c>
      <c r="E36" s="185"/>
      <c r="F36" s="186"/>
      <c r="G36" s="186"/>
      <c r="H36" s="186"/>
      <c r="I36" s="186"/>
      <c r="J36" s="186"/>
      <c r="K36" s="186"/>
      <c r="L36" s="186"/>
      <c r="M36" s="185"/>
      <c r="N36" s="186"/>
      <c r="O36" s="186"/>
      <c r="P36" s="186"/>
      <c r="Q36" s="186"/>
      <c r="R36" s="237"/>
      <c r="S36" s="237"/>
      <c r="T36" s="187"/>
      <c r="U36" s="185"/>
      <c r="V36" s="186"/>
      <c r="W36" s="186"/>
      <c r="X36" s="186"/>
      <c r="Y36" s="186"/>
      <c r="Z36" s="186"/>
      <c r="AA36" s="185"/>
      <c r="AB36" s="186"/>
      <c r="AC36" s="186"/>
      <c r="AD36" s="186"/>
      <c r="AE36" s="186"/>
      <c r="AF36" s="186"/>
      <c r="AG36" s="186"/>
      <c r="AH36" s="186"/>
      <c r="AI36" s="186"/>
      <c r="AJ36" s="186"/>
      <c r="AK36" s="186"/>
      <c r="AL36" s="187"/>
      <c r="AM36" s="185"/>
      <c r="AN36" s="186"/>
      <c r="AO36" s="186"/>
      <c r="AP36" s="186"/>
      <c r="AQ36" s="186"/>
      <c r="AR36" s="186"/>
      <c r="AS36" s="185"/>
      <c r="AT36" s="186"/>
      <c r="AU36" s="186"/>
      <c r="AV36" s="186"/>
      <c r="AW36" s="186"/>
      <c r="AX36" s="186"/>
      <c r="AY36" s="185"/>
      <c r="AZ36" s="186"/>
      <c r="BA36" s="186"/>
      <c r="BB36" s="186"/>
      <c r="BC36" s="186"/>
      <c r="BD36" s="237"/>
      <c r="BE36" s="185"/>
      <c r="BF36" s="186"/>
      <c r="BG36" s="186"/>
      <c r="BH36" s="186"/>
      <c r="BI36" s="186"/>
      <c r="BJ36" s="186"/>
      <c r="BK36" s="185"/>
      <c r="BL36" s="186"/>
      <c r="BM36" s="186"/>
      <c r="BN36" s="186"/>
      <c r="BO36" s="186"/>
      <c r="BP36" s="186"/>
      <c r="BQ36" s="185"/>
      <c r="BR36" s="186"/>
      <c r="BS36" s="186"/>
      <c r="BT36" s="186"/>
      <c r="BU36" s="186"/>
      <c r="BV36" s="187"/>
      <c r="BW36" s="247" t="str">
        <f t="shared" si="2"/>
        <v/>
      </c>
      <c r="BX36" s="248" t="str">
        <f t="shared" si="3"/>
        <v/>
      </c>
      <c r="BY36" s="248" t="str">
        <f t="shared" si="4"/>
        <v/>
      </c>
      <c r="BZ36" s="247" t="str">
        <f t="shared" si="5"/>
        <v/>
      </c>
      <c r="CA36" s="248" t="str">
        <f t="shared" si="6"/>
        <v/>
      </c>
      <c r="CB36" s="248" t="str">
        <f t="shared" si="7"/>
        <v/>
      </c>
      <c r="CC36" s="248" t="str">
        <f t="shared" si="8"/>
        <v/>
      </c>
      <c r="CD36" s="248" t="str">
        <f t="shared" si="9"/>
        <v/>
      </c>
      <c r="CE36" s="248" t="str">
        <f t="shared" si="10"/>
        <v/>
      </c>
      <c r="CF36" s="248" t="str">
        <f t="shared" si="11"/>
        <v/>
      </c>
      <c r="CG36" s="248" t="str">
        <f t="shared" si="12"/>
        <v/>
      </c>
      <c r="CH36" s="248" t="str">
        <f t="shared" si="13"/>
        <v/>
      </c>
      <c r="CI36" s="248" t="str">
        <f t="shared" si="14"/>
        <v/>
      </c>
      <c r="CJ36" s="248" t="str">
        <f t="shared" si="15"/>
        <v/>
      </c>
      <c r="CK36" s="248" t="str">
        <f t="shared" si="16"/>
        <v/>
      </c>
      <c r="CL36" s="249" t="str">
        <f t="shared" si="45"/>
        <v/>
      </c>
      <c r="CM36" s="7" t="str">
        <f t="shared" si="46"/>
        <v/>
      </c>
      <c r="CP36" s="242" t="str">
        <f t="shared" si="19"/>
        <v/>
      </c>
      <c r="CQ36" s="243" t="str">
        <f t="shared" si="20"/>
        <v/>
      </c>
      <c r="CR36" s="242" t="str">
        <f t="shared" si="21"/>
        <v/>
      </c>
      <c r="CS36" s="243" t="str">
        <f t="shared" si="22"/>
        <v/>
      </c>
      <c r="CT36" s="243" t="str">
        <f t="shared" si="23"/>
        <v/>
      </c>
      <c r="CU36" s="242" t="str">
        <f t="shared" si="24"/>
        <v/>
      </c>
      <c r="CV36" s="243" t="str">
        <f t="shared" si="25"/>
        <v/>
      </c>
      <c r="CW36" s="242" t="str">
        <f t="shared" si="26"/>
        <v/>
      </c>
      <c r="CX36" s="243" t="str">
        <f t="shared" si="27"/>
        <v/>
      </c>
      <c r="CY36" s="243" t="str">
        <f t="shared" si="28"/>
        <v/>
      </c>
      <c r="CZ36" s="242" t="str">
        <f t="shared" si="29"/>
        <v/>
      </c>
      <c r="DA36" s="243" t="str">
        <f t="shared" si="30"/>
        <v/>
      </c>
      <c r="DB36" s="242" t="str">
        <f t="shared" si="31"/>
        <v/>
      </c>
      <c r="DC36" s="243" t="str">
        <f t="shared" si="32"/>
        <v/>
      </c>
      <c r="DD36" s="243" t="str">
        <f t="shared" si="33"/>
        <v/>
      </c>
      <c r="DE36" s="242" t="str">
        <f t="shared" si="34"/>
        <v/>
      </c>
      <c r="DF36" s="243" t="str">
        <f t="shared" si="35"/>
        <v/>
      </c>
      <c r="DG36" s="242" t="str">
        <f t="shared" si="36"/>
        <v/>
      </c>
      <c r="DH36" s="243" t="str">
        <f t="shared" si="37"/>
        <v/>
      </c>
      <c r="DI36" s="243" t="str">
        <f t="shared" si="38"/>
        <v/>
      </c>
      <c r="DJ36" s="242" t="str">
        <f t="shared" si="39"/>
        <v/>
      </c>
      <c r="DK36" s="243" t="str">
        <f t="shared" si="40"/>
        <v/>
      </c>
      <c r="DL36" s="242" t="str">
        <f t="shared" si="41"/>
        <v/>
      </c>
      <c r="DM36" s="243" t="str">
        <f t="shared" si="42"/>
        <v/>
      </c>
      <c r="DN36" s="243" t="str">
        <f t="shared" si="43"/>
        <v/>
      </c>
      <c r="DO36" s="243" t="str">
        <f t="shared" si="44"/>
        <v/>
      </c>
      <c r="DP36" s="242" t="str">
        <f t="shared" si="0"/>
        <v/>
      </c>
      <c r="DQ36" s="242" t="str">
        <f t="shared" si="1"/>
        <v/>
      </c>
    </row>
    <row r="37" spans="1:121" s="3" customFormat="1" ht="15.75" customHeight="1">
      <c r="A37" s="2">
        <v>31</v>
      </c>
      <c r="B37" s="38" t="str">
        <f>IF(นักเรียน!C36="","",นักเรียน!C36)</f>
        <v/>
      </c>
      <c r="C37" s="39" t="str">
        <f>IF(นักเรียน!D36="","",นักเรียน!D36)</f>
        <v/>
      </c>
      <c r="D37" s="233" t="str">
        <f>IF(นักเรียน!E36="","",นักเรียน!E36)</f>
        <v/>
      </c>
      <c r="E37" s="185"/>
      <c r="F37" s="186"/>
      <c r="G37" s="186"/>
      <c r="H37" s="186"/>
      <c r="I37" s="186"/>
      <c r="J37" s="186"/>
      <c r="K37" s="186"/>
      <c r="L37" s="186"/>
      <c r="M37" s="185"/>
      <c r="N37" s="186"/>
      <c r="O37" s="186"/>
      <c r="P37" s="186"/>
      <c r="Q37" s="186"/>
      <c r="R37" s="237"/>
      <c r="S37" s="237"/>
      <c r="T37" s="187"/>
      <c r="U37" s="185"/>
      <c r="V37" s="186"/>
      <c r="W37" s="186"/>
      <c r="X37" s="186"/>
      <c r="Y37" s="186"/>
      <c r="Z37" s="186"/>
      <c r="AA37" s="185"/>
      <c r="AB37" s="186"/>
      <c r="AC37" s="186"/>
      <c r="AD37" s="186"/>
      <c r="AE37" s="186"/>
      <c r="AF37" s="186"/>
      <c r="AG37" s="186"/>
      <c r="AH37" s="186"/>
      <c r="AI37" s="186"/>
      <c r="AJ37" s="186"/>
      <c r="AK37" s="186"/>
      <c r="AL37" s="187"/>
      <c r="AM37" s="185"/>
      <c r="AN37" s="186"/>
      <c r="AO37" s="186"/>
      <c r="AP37" s="186"/>
      <c r="AQ37" s="186"/>
      <c r="AR37" s="186"/>
      <c r="AS37" s="185"/>
      <c r="AT37" s="186"/>
      <c r="AU37" s="186"/>
      <c r="AV37" s="186"/>
      <c r="AW37" s="186"/>
      <c r="AX37" s="186"/>
      <c r="AY37" s="185"/>
      <c r="AZ37" s="186"/>
      <c r="BA37" s="186"/>
      <c r="BB37" s="186"/>
      <c r="BC37" s="186"/>
      <c r="BD37" s="237"/>
      <c r="BE37" s="185"/>
      <c r="BF37" s="186"/>
      <c r="BG37" s="186"/>
      <c r="BH37" s="186"/>
      <c r="BI37" s="186"/>
      <c r="BJ37" s="186"/>
      <c r="BK37" s="185"/>
      <c r="BL37" s="186"/>
      <c r="BM37" s="186"/>
      <c r="BN37" s="186"/>
      <c r="BO37" s="186"/>
      <c r="BP37" s="186"/>
      <c r="BQ37" s="185"/>
      <c r="BR37" s="186"/>
      <c r="BS37" s="186"/>
      <c r="BT37" s="186"/>
      <c r="BU37" s="186"/>
      <c r="BV37" s="187"/>
      <c r="BW37" s="247" t="str">
        <f t="shared" si="2"/>
        <v/>
      </c>
      <c r="BX37" s="248" t="str">
        <f t="shared" si="3"/>
        <v/>
      </c>
      <c r="BY37" s="248" t="str">
        <f t="shared" si="4"/>
        <v/>
      </c>
      <c r="BZ37" s="247" t="str">
        <f t="shared" si="5"/>
        <v/>
      </c>
      <c r="CA37" s="248" t="str">
        <f t="shared" si="6"/>
        <v/>
      </c>
      <c r="CB37" s="248" t="str">
        <f t="shared" si="7"/>
        <v/>
      </c>
      <c r="CC37" s="248" t="str">
        <f t="shared" si="8"/>
        <v/>
      </c>
      <c r="CD37" s="248" t="str">
        <f t="shared" si="9"/>
        <v/>
      </c>
      <c r="CE37" s="248" t="str">
        <f t="shared" si="10"/>
        <v/>
      </c>
      <c r="CF37" s="248" t="str">
        <f t="shared" si="11"/>
        <v/>
      </c>
      <c r="CG37" s="248" t="str">
        <f t="shared" si="12"/>
        <v/>
      </c>
      <c r="CH37" s="248" t="str">
        <f t="shared" si="13"/>
        <v/>
      </c>
      <c r="CI37" s="248" t="str">
        <f t="shared" si="14"/>
        <v/>
      </c>
      <c r="CJ37" s="248" t="str">
        <f t="shared" si="15"/>
        <v/>
      </c>
      <c r="CK37" s="248" t="str">
        <f t="shared" si="16"/>
        <v/>
      </c>
      <c r="CL37" s="249" t="str">
        <f t="shared" si="45"/>
        <v/>
      </c>
      <c r="CM37" s="7" t="str">
        <f t="shared" si="46"/>
        <v/>
      </c>
      <c r="CP37" s="242" t="str">
        <f t="shared" si="19"/>
        <v/>
      </c>
      <c r="CQ37" s="243" t="str">
        <f t="shared" si="20"/>
        <v/>
      </c>
      <c r="CR37" s="242" t="str">
        <f t="shared" si="21"/>
        <v/>
      </c>
      <c r="CS37" s="243" t="str">
        <f t="shared" si="22"/>
        <v/>
      </c>
      <c r="CT37" s="243" t="str">
        <f t="shared" si="23"/>
        <v/>
      </c>
      <c r="CU37" s="242" t="str">
        <f t="shared" si="24"/>
        <v/>
      </c>
      <c r="CV37" s="243" t="str">
        <f t="shared" si="25"/>
        <v/>
      </c>
      <c r="CW37" s="242" t="str">
        <f t="shared" si="26"/>
        <v/>
      </c>
      <c r="CX37" s="243" t="str">
        <f t="shared" si="27"/>
        <v/>
      </c>
      <c r="CY37" s="243" t="str">
        <f t="shared" si="28"/>
        <v/>
      </c>
      <c r="CZ37" s="242" t="str">
        <f t="shared" si="29"/>
        <v/>
      </c>
      <c r="DA37" s="243" t="str">
        <f t="shared" si="30"/>
        <v/>
      </c>
      <c r="DB37" s="242" t="str">
        <f t="shared" si="31"/>
        <v/>
      </c>
      <c r="DC37" s="243" t="str">
        <f t="shared" si="32"/>
        <v/>
      </c>
      <c r="DD37" s="243" t="str">
        <f t="shared" si="33"/>
        <v/>
      </c>
      <c r="DE37" s="242" t="str">
        <f t="shared" si="34"/>
        <v/>
      </c>
      <c r="DF37" s="243" t="str">
        <f t="shared" si="35"/>
        <v/>
      </c>
      <c r="DG37" s="242" t="str">
        <f t="shared" si="36"/>
        <v/>
      </c>
      <c r="DH37" s="243" t="str">
        <f t="shared" si="37"/>
        <v/>
      </c>
      <c r="DI37" s="243" t="str">
        <f t="shared" si="38"/>
        <v/>
      </c>
      <c r="DJ37" s="242" t="str">
        <f t="shared" si="39"/>
        <v/>
      </c>
      <c r="DK37" s="243" t="str">
        <f t="shared" si="40"/>
        <v/>
      </c>
      <c r="DL37" s="242" t="str">
        <f t="shared" si="41"/>
        <v/>
      </c>
      <c r="DM37" s="243" t="str">
        <f t="shared" si="42"/>
        <v/>
      </c>
      <c r="DN37" s="243" t="str">
        <f t="shared" si="43"/>
        <v/>
      </c>
      <c r="DO37" s="243" t="str">
        <f t="shared" si="44"/>
        <v/>
      </c>
      <c r="DP37" s="242" t="str">
        <f t="shared" si="0"/>
        <v/>
      </c>
      <c r="DQ37" s="242" t="str">
        <f t="shared" si="1"/>
        <v/>
      </c>
    </row>
    <row r="38" spans="1:121" s="3" customFormat="1" ht="15.75" customHeight="1">
      <c r="A38" s="2">
        <v>32</v>
      </c>
      <c r="B38" s="38" t="str">
        <f>IF(นักเรียน!C37="","",นักเรียน!C37)</f>
        <v/>
      </c>
      <c r="C38" s="39" t="str">
        <f>IF(นักเรียน!D37="","",นักเรียน!D37)</f>
        <v/>
      </c>
      <c r="D38" s="233" t="str">
        <f>IF(นักเรียน!E37="","",นักเรียน!E37)</f>
        <v/>
      </c>
      <c r="E38" s="185"/>
      <c r="F38" s="186"/>
      <c r="G38" s="186"/>
      <c r="H38" s="186"/>
      <c r="I38" s="186"/>
      <c r="J38" s="186"/>
      <c r="K38" s="186"/>
      <c r="L38" s="186"/>
      <c r="M38" s="185"/>
      <c r="N38" s="186"/>
      <c r="O38" s="186"/>
      <c r="P38" s="186"/>
      <c r="Q38" s="186"/>
      <c r="R38" s="237"/>
      <c r="S38" s="237"/>
      <c r="T38" s="187"/>
      <c r="U38" s="185"/>
      <c r="V38" s="186"/>
      <c r="W38" s="186"/>
      <c r="X38" s="186"/>
      <c r="Y38" s="186"/>
      <c r="Z38" s="186"/>
      <c r="AA38" s="185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7"/>
      <c r="AM38" s="185"/>
      <c r="AN38" s="186"/>
      <c r="AO38" s="186"/>
      <c r="AP38" s="186"/>
      <c r="AQ38" s="186"/>
      <c r="AR38" s="186"/>
      <c r="AS38" s="185"/>
      <c r="AT38" s="186"/>
      <c r="AU38" s="186"/>
      <c r="AV38" s="186"/>
      <c r="AW38" s="186"/>
      <c r="AX38" s="186"/>
      <c r="AY38" s="185"/>
      <c r="AZ38" s="186"/>
      <c r="BA38" s="186"/>
      <c r="BB38" s="186"/>
      <c r="BC38" s="186"/>
      <c r="BD38" s="237"/>
      <c r="BE38" s="185"/>
      <c r="BF38" s="186"/>
      <c r="BG38" s="186"/>
      <c r="BH38" s="186"/>
      <c r="BI38" s="186"/>
      <c r="BJ38" s="186"/>
      <c r="BK38" s="185"/>
      <c r="BL38" s="186"/>
      <c r="BM38" s="186"/>
      <c r="BN38" s="186"/>
      <c r="BO38" s="186"/>
      <c r="BP38" s="186"/>
      <c r="BQ38" s="185"/>
      <c r="BR38" s="186"/>
      <c r="BS38" s="186"/>
      <c r="BT38" s="186"/>
      <c r="BU38" s="186"/>
      <c r="BV38" s="187"/>
      <c r="BW38" s="247" t="str">
        <f t="shared" si="2"/>
        <v/>
      </c>
      <c r="BX38" s="248" t="str">
        <f t="shared" si="3"/>
        <v/>
      </c>
      <c r="BY38" s="248" t="str">
        <f t="shared" si="4"/>
        <v/>
      </c>
      <c r="BZ38" s="247" t="str">
        <f t="shared" si="5"/>
        <v/>
      </c>
      <c r="CA38" s="248" t="str">
        <f t="shared" si="6"/>
        <v/>
      </c>
      <c r="CB38" s="248" t="str">
        <f t="shared" si="7"/>
        <v/>
      </c>
      <c r="CC38" s="248" t="str">
        <f t="shared" si="8"/>
        <v/>
      </c>
      <c r="CD38" s="248" t="str">
        <f t="shared" si="9"/>
        <v/>
      </c>
      <c r="CE38" s="248" t="str">
        <f t="shared" si="10"/>
        <v/>
      </c>
      <c r="CF38" s="248" t="str">
        <f t="shared" si="11"/>
        <v/>
      </c>
      <c r="CG38" s="248" t="str">
        <f t="shared" si="12"/>
        <v/>
      </c>
      <c r="CH38" s="248" t="str">
        <f t="shared" si="13"/>
        <v/>
      </c>
      <c r="CI38" s="248" t="str">
        <f t="shared" si="14"/>
        <v/>
      </c>
      <c r="CJ38" s="248" t="str">
        <f t="shared" si="15"/>
        <v/>
      </c>
      <c r="CK38" s="248" t="str">
        <f t="shared" si="16"/>
        <v/>
      </c>
      <c r="CL38" s="249" t="str">
        <f t="shared" si="45"/>
        <v/>
      </c>
      <c r="CM38" s="7" t="str">
        <f t="shared" si="46"/>
        <v/>
      </c>
      <c r="CP38" s="242" t="str">
        <f t="shared" si="19"/>
        <v/>
      </c>
      <c r="CQ38" s="243" t="str">
        <f t="shared" si="20"/>
        <v/>
      </c>
      <c r="CR38" s="242" t="str">
        <f t="shared" si="21"/>
        <v/>
      </c>
      <c r="CS38" s="243" t="str">
        <f t="shared" si="22"/>
        <v/>
      </c>
      <c r="CT38" s="243" t="str">
        <f t="shared" si="23"/>
        <v/>
      </c>
      <c r="CU38" s="242" t="str">
        <f t="shared" si="24"/>
        <v/>
      </c>
      <c r="CV38" s="243" t="str">
        <f t="shared" si="25"/>
        <v/>
      </c>
      <c r="CW38" s="242" t="str">
        <f t="shared" si="26"/>
        <v/>
      </c>
      <c r="CX38" s="243" t="str">
        <f t="shared" si="27"/>
        <v/>
      </c>
      <c r="CY38" s="243" t="str">
        <f t="shared" si="28"/>
        <v/>
      </c>
      <c r="CZ38" s="242" t="str">
        <f t="shared" si="29"/>
        <v/>
      </c>
      <c r="DA38" s="243" t="str">
        <f t="shared" si="30"/>
        <v/>
      </c>
      <c r="DB38" s="242" t="str">
        <f t="shared" si="31"/>
        <v/>
      </c>
      <c r="DC38" s="243" t="str">
        <f t="shared" si="32"/>
        <v/>
      </c>
      <c r="DD38" s="243" t="str">
        <f t="shared" si="33"/>
        <v/>
      </c>
      <c r="DE38" s="242" t="str">
        <f t="shared" si="34"/>
        <v/>
      </c>
      <c r="DF38" s="243" t="str">
        <f t="shared" si="35"/>
        <v/>
      </c>
      <c r="DG38" s="242" t="str">
        <f t="shared" si="36"/>
        <v/>
      </c>
      <c r="DH38" s="243" t="str">
        <f t="shared" si="37"/>
        <v/>
      </c>
      <c r="DI38" s="243" t="str">
        <f t="shared" si="38"/>
        <v/>
      </c>
      <c r="DJ38" s="242" t="str">
        <f t="shared" si="39"/>
        <v/>
      </c>
      <c r="DK38" s="243" t="str">
        <f t="shared" si="40"/>
        <v/>
      </c>
      <c r="DL38" s="242" t="str">
        <f t="shared" si="41"/>
        <v/>
      </c>
      <c r="DM38" s="243" t="str">
        <f t="shared" si="42"/>
        <v/>
      </c>
      <c r="DN38" s="243" t="str">
        <f t="shared" si="43"/>
        <v/>
      </c>
      <c r="DO38" s="243" t="str">
        <f t="shared" si="44"/>
        <v/>
      </c>
      <c r="DP38" s="242" t="str">
        <f t="shared" si="0"/>
        <v/>
      </c>
      <c r="DQ38" s="242" t="str">
        <f t="shared" si="1"/>
        <v/>
      </c>
    </row>
    <row r="39" spans="1:121" s="3" customFormat="1" ht="15.75" customHeight="1">
      <c r="A39" s="2">
        <v>33</v>
      </c>
      <c r="B39" s="38" t="str">
        <f>IF(นักเรียน!C38="","",นักเรียน!C38)</f>
        <v/>
      </c>
      <c r="C39" s="39" t="str">
        <f>IF(นักเรียน!D38="","",นักเรียน!D38)</f>
        <v/>
      </c>
      <c r="D39" s="233" t="str">
        <f>IF(นักเรียน!E38="","",นักเรียน!E38)</f>
        <v/>
      </c>
      <c r="E39" s="185"/>
      <c r="F39" s="186"/>
      <c r="G39" s="186"/>
      <c r="H39" s="186"/>
      <c r="I39" s="186"/>
      <c r="J39" s="186"/>
      <c r="K39" s="186"/>
      <c r="L39" s="186"/>
      <c r="M39" s="185"/>
      <c r="N39" s="186"/>
      <c r="O39" s="186"/>
      <c r="P39" s="186"/>
      <c r="Q39" s="186"/>
      <c r="R39" s="237"/>
      <c r="S39" s="237"/>
      <c r="T39" s="187"/>
      <c r="U39" s="185"/>
      <c r="V39" s="186"/>
      <c r="W39" s="186"/>
      <c r="X39" s="186"/>
      <c r="Y39" s="186"/>
      <c r="Z39" s="186"/>
      <c r="AA39" s="185"/>
      <c r="AB39" s="186"/>
      <c r="AC39" s="186"/>
      <c r="AD39" s="186"/>
      <c r="AE39" s="186"/>
      <c r="AF39" s="186"/>
      <c r="AG39" s="186"/>
      <c r="AH39" s="186"/>
      <c r="AI39" s="186"/>
      <c r="AJ39" s="186"/>
      <c r="AK39" s="186"/>
      <c r="AL39" s="187"/>
      <c r="AM39" s="185"/>
      <c r="AN39" s="186"/>
      <c r="AO39" s="186"/>
      <c r="AP39" s="186"/>
      <c r="AQ39" s="186"/>
      <c r="AR39" s="186"/>
      <c r="AS39" s="185"/>
      <c r="AT39" s="186"/>
      <c r="AU39" s="186"/>
      <c r="AV39" s="186"/>
      <c r="AW39" s="186"/>
      <c r="AX39" s="186"/>
      <c r="AY39" s="185"/>
      <c r="AZ39" s="186"/>
      <c r="BA39" s="186"/>
      <c r="BB39" s="186"/>
      <c r="BC39" s="186"/>
      <c r="BD39" s="237"/>
      <c r="BE39" s="185"/>
      <c r="BF39" s="186"/>
      <c r="BG39" s="186"/>
      <c r="BH39" s="186"/>
      <c r="BI39" s="186"/>
      <c r="BJ39" s="186"/>
      <c r="BK39" s="185"/>
      <c r="BL39" s="186"/>
      <c r="BM39" s="186"/>
      <c r="BN39" s="186"/>
      <c r="BO39" s="186"/>
      <c r="BP39" s="186"/>
      <c r="BQ39" s="185"/>
      <c r="BR39" s="186"/>
      <c r="BS39" s="186"/>
      <c r="BT39" s="186"/>
      <c r="BU39" s="186"/>
      <c r="BV39" s="187"/>
      <c r="BW39" s="247" t="str">
        <f t="shared" si="2"/>
        <v/>
      </c>
      <c r="BX39" s="248" t="str">
        <f t="shared" si="3"/>
        <v/>
      </c>
      <c r="BY39" s="248" t="str">
        <f t="shared" si="4"/>
        <v/>
      </c>
      <c r="BZ39" s="247" t="str">
        <f t="shared" si="5"/>
        <v/>
      </c>
      <c r="CA39" s="248" t="str">
        <f t="shared" si="6"/>
        <v/>
      </c>
      <c r="CB39" s="248" t="str">
        <f t="shared" si="7"/>
        <v/>
      </c>
      <c r="CC39" s="248" t="str">
        <f t="shared" si="8"/>
        <v/>
      </c>
      <c r="CD39" s="248" t="str">
        <f t="shared" si="9"/>
        <v/>
      </c>
      <c r="CE39" s="248" t="str">
        <f t="shared" si="10"/>
        <v/>
      </c>
      <c r="CF39" s="248" t="str">
        <f t="shared" si="11"/>
        <v/>
      </c>
      <c r="CG39" s="248" t="str">
        <f t="shared" si="12"/>
        <v/>
      </c>
      <c r="CH39" s="248" t="str">
        <f t="shared" si="13"/>
        <v/>
      </c>
      <c r="CI39" s="248" t="str">
        <f t="shared" si="14"/>
        <v/>
      </c>
      <c r="CJ39" s="248" t="str">
        <f t="shared" si="15"/>
        <v/>
      </c>
      <c r="CK39" s="248" t="str">
        <f t="shared" si="16"/>
        <v/>
      </c>
      <c r="CL39" s="249" t="str">
        <f t="shared" si="45"/>
        <v/>
      </c>
      <c r="CM39" s="7" t="str">
        <f t="shared" si="46"/>
        <v/>
      </c>
      <c r="CP39" s="242" t="str">
        <f t="shared" si="19"/>
        <v/>
      </c>
      <c r="CQ39" s="243" t="str">
        <f t="shared" si="20"/>
        <v/>
      </c>
      <c r="CR39" s="242" t="str">
        <f t="shared" si="21"/>
        <v/>
      </c>
      <c r="CS39" s="243" t="str">
        <f t="shared" si="22"/>
        <v/>
      </c>
      <c r="CT39" s="243" t="str">
        <f t="shared" si="23"/>
        <v/>
      </c>
      <c r="CU39" s="242" t="str">
        <f t="shared" si="24"/>
        <v/>
      </c>
      <c r="CV39" s="243" t="str">
        <f t="shared" si="25"/>
        <v/>
      </c>
      <c r="CW39" s="242" t="str">
        <f t="shared" si="26"/>
        <v/>
      </c>
      <c r="CX39" s="243" t="str">
        <f t="shared" si="27"/>
        <v/>
      </c>
      <c r="CY39" s="243" t="str">
        <f t="shared" si="28"/>
        <v/>
      </c>
      <c r="CZ39" s="242" t="str">
        <f t="shared" si="29"/>
        <v/>
      </c>
      <c r="DA39" s="243" t="str">
        <f t="shared" si="30"/>
        <v/>
      </c>
      <c r="DB39" s="242" t="str">
        <f t="shared" si="31"/>
        <v/>
      </c>
      <c r="DC39" s="243" t="str">
        <f t="shared" si="32"/>
        <v/>
      </c>
      <c r="DD39" s="243" t="str">
        <f t="shared" si="33"/>
        <v/>
      </c>
      <c r="DE39" s="242" t="str">
        <f t="shared" si="34"/>
        <v/>
      </c>
      <c r="DF39" s="243" t="str">
        <f t="shared" si="35"/>
        <v/>
      </c>
      <c r="DG39" s="242" t="str">
        <f t="shared" si="36"/>
        <v/>
      </c>
      <c r="DH39" s="243" t="str">
        <f t="shared" si="37"/>
        <v/>
      </c>
      <c r="DI39" s="243" t="str">
        <f t="shared" si="38"/>
        <v/>
      </c>
      <c r="DJ39" s="242" t="str">
        <f t="shared" si="39"/>
        <v/>
      </c>
      <c r="DK39" s="243" t="str">
        <f t="shared" si="40"/>
        <v/>
      </c>
      <c r="DL39" s="242" t="str">
        <f t="shared" si="41"/>
        <v/>
      </c>
      <c r="DM39" s="243" t="str">
        <f t="shared" si="42"/>
        <v/>
      </c>
      <c r="DN39" s="243" t="str">
        <f t="shared" si="43"/>
        <v/>
      </c>
      <c r="DO39" s="243" t="str">
        <f t="shared" si="44"/>
        <v/>
      </c>
      <c r="DP39" s="242" t="str">
        <f t="shared" si="0"/>
        <v/>
      </c>
      <c r="DQ39" s="242" t="str">
        <f t="shared" si="1"/>
        <v/>
      </c>
    </row>
    <row r="40" spans="1:121" s="3" customFormat="1" ht="15.75" customHeight="1">
      <c r="A40" s="2">
        <v>34</v>
      </c>
      <c r="B40" s="38" t="str">
        <f>IF(นักเรียน!C39="","",นักเรียน!C39)</f>
        <v/>
      </c>
      <c r="C40" s="39" t="str">
        <f>IF(นักเรียน!D39="","",นักเรียน!D39)</f>
        <v/>
      </c>
      <c r="D40" s="233" t="str">
        <f>IF(นักเรียน!E39="","",นักเรียน!E39)</f>
        <v/>
      </c>
      <c r="E40" s="185"/>
      <c r="F40" s="186"/>
      <c r="G40" s="186"/>
      <c r="H40" s="186"/>
      <c r="I40" s="186"/>
      <c r="J40" s="186"/>
      <c r="K40" s="186"/>
      <c r="L40" s="186"/>
      <c r="M40" s="185"/>
      <c r="N40" s="186"/>
      <c r="O40" s="186"/>
      <c r="P40" s="186"/>
      <c r="Q40" s="186"/>
      <c r="R40" s="237"/>
      <c r="S40" s="237"/>
      <c r="T40" s="187"/>
      <c r="U40" s="185"/>
      <c r="V40" s="186"/>
      <c r="W40" s="186"/>
      <c r="X40" s="186"/>
      <c r="Y40" s="186"/>
      <c r="Z40" s="186"/>
      <c r="AA40" s="185"/>
      <c r="AB40" s="186"/>
      <c r="AC40" s="186"/>
      <c r="AD40" s="186"/>
      <c r="AE40" s="186"/>
      <c r="AF40" s="186"/>
      <c r="AG40" s="186"/>
      <c r="AH40" s="186"/>
      <c r="AI40" s="186"/>
      <c r="AJ40" s="186"/>
      <c r="AK40" s="186"/>
      <c r="AL40" s="187"/>
      <c r="AM40" s="185"/>
      <c r="AN40" s="186"/>
      <c r="AO40" s="186"/>
      <c r="AP40" s="186"/>
      <c r="AQ40" s="186"/>
      <c r="AR40" s="186"/>
      <c r="AS40" s="185"/>
      <c r="AT40" s="186"/>
      <c r="AU40" s="186"/>
      <c r="AV40" s="186"/>
      <c r="AW40" s="186"/>
      <c r="AX40" s="186"/>
      <c r="AY40" s="185"/>
      <c r="AZ40" s="186"/>
      <c r="BA40" s="186"/>
      <c r="BB40" s="186"/>
      <c r="BC40" s="186"/>
      <c r="BD40" s="237"/>
      <c r="BE40" s="185"/>
      <c r="BF40" s="186"/>
      <c r="BG40" s="186"/>
      <c r="BH40" s="186"/>
      <c r="BI40" s="186"/>
      <c r="BJ40" s="186"/>
      <c r="BK40" s="185"/>
      <c r="BL40" s="186"/>
      <c r="BM40" s="186"/>
      <c r="BN40" s="186"/>
      <c r="BO40" s="186"/>
      <c r="BP40" s="186"/>
      <c r="BQ40" s="185"/>
      <c r="BR40" s="186"/>
      <c r="BS40" s="186"/>
      <c r="BT40" s="186"/>
      <c r="BU40" s="186"/>
      <c r="BV40" s="187"/>
      <c r="BW40" s="247" t="str">
        <f t="shared" si="2"/>
        <v/>
      </c>
      <c r="BX40" s="248" t="str">
        <f t="shared" si="3"/>
        <v/>
      </c>
      <c r="BY40" s="248" t="str">
        <f t="shared" si="4"/>
        <v/>
      </c>
      <c r="BZ40" s="247" t="str">
        <f t="shared" si="5"/>
        <v/>
      </c>
      <c r="CA40" s="248" t="str">
        <f t="shared" si="6"/>
        <v/>
      </c>
      <c r="CB40" s="248" t="str">
        <f t="shared" si="7"/>
        <v/>
      </c>
      <c r="CC40" s="248" t="str">
        <f t="shared" si="8"/>
        <v/>
      </c>
      <c r="CD40" s="248" t="str">
        <f t="shared" si="9"/>
        <v/>
      </c>
      <c r="CE40" s="248" t="str">
        <f t="shared" si="10"/>
        <v/>
      </c>
      <c r="CF40" s="248" t="str">
        <f t="shared" si="11"/>
        <v/>
      </c>
      <c r="CG40" s="248" t="str">
        <f t="shared" si="12"/>
        <v/>
      </c>
      <c r="CH40" s="248" t="str">
        <f t="shared" si="13"/>
        <v/>
      </c>
      <c r="CI40" s="248" t="str">
        <f t="shared" si="14"/>
        <v/>
      </c>
      <c r="CJ40" s="248" t="str">
        <f t="shared" si="15"/>
        <v/>
      </c>
      <c r="CK40" s="248" t="str">
        <f t="shared" si="16"/>
        <v/>
      </c>
      <c r="CL40" s="249" t="str">
        <f t="shared" si="45"/>
        <v/>
      </c>
      <c r="CM40" s="7" t="str">
        <f t="shared" si="46"/>
        <v/>
      </c>
      <c r="CP40" s="242" t="str">
        <f t="shared" si="19"/>
        <v/>
      </c>
      <c r="CQ40" s="243" t="str">
        <f t="shared" si="20"/>
        <v/>
      </c>
      <c r="CR40" s="242" t="str">
        <f t="shared" si="21"/>
        <v/>
      </c>
      <c r="CS40" s="243" t="str">
        <f t="shared" si="22"/>
        <v/>
      </c>
      <c r="CT40" s="243" t="str">
        <f t="shared" si="23"/>
        <v/>
      </c>
      <c r="CU40" s="242" t="str">
        <f t="shared" si="24"/>
        <v/>
      </c>
      <c r="CV40" s="243" t="str">
        <f t="shared" si="25"/>
        <v/>
      </c>
      <c r="CW40" s="242" t="str">
        <f t="shared" si="26"/>
        <v/>
      </c>
      <c r="CX40" s="243" t="str">
        <f t="shared" si="27"/>
        <v/>
      </c>
      <c r="CY40" s="243" t="str">
        <f t="shared" si="28"/>
        <v/>
      </c>
      <c r="CZ40" s="242" t="str">
        <f t="shared" si="29"/>
        <v/>
      </c>
      <c r="DA40" s="243" t="str">
        <f t="shared" si="30"/>
        <v/>
      </c>
      <c r="DB40" s="242" t="str">
        <f t="shared" si="31"/>
        <v/>
      </c>
      <c r="DC40" s="243" t="str">
        <f t="shared" si="32"/>
        <v/>
      </c>
      <c r="DD40" s="243" t="str">
        <f t="shared" si="33"/>
        <v/>
      </c>
      <c r="DE40" s="242" t="str">
        <f t="shared" si="34"/>
        <v/>
      </c>
      <c r="DF40" s="243" t="str">
        <f t="shared" si="35"/>
        <v/>
      </c>
      <c r="DG40" s="242" t="str">
        <f t="shared" si="36"/>
        <v/>
      </c>
      <c r="DH40" s="243" t="str">
        <f t="shared" si="37"/>
        <v/>
      </c>
      <c r="DI40" s="243" t="str">
        <f t="shared" si="38"/>
        <v/>
      </c>
      <c r="DJ40" s="242" t="str">
        <f t="shared" si="39"/>
        <v/>
      </c>
      <c r="DK40" s="243" t="str">
        <f t="shared" si="40"/>
        <v/>
      </c>
      <c r="DL40" s="242" t="str">
        <f t="shared" si="41"/>
        <v/>
      </c>
      <c r="DM40" s="243" t="str">
        <f t="shared" si="42"/>
        <v/>
      </c>
      <c r="DN40" s="243" t="str">
        <f t="shared" si="43"/>
        <v/>
      </c>
      <c r="DO40" s="243" t="str">
        <f t="shared" si="44"/>
        <v/>
      </c>
      <c r="DP40" s="242" t="str">
        <f t="shared" si="0"/>
        <v/>
      </c>
      <c r="DQ40" s="242" t="str">
        <f t="shared" si="1"/>
        <v/>
      </c>
    </row>
    <row r="41" spans="1:121" s="3" customFormat="1" ht="15.75" customHeight="1">
      <c r="A41" s="2">
        <v>35</v>
      </c>
      <c r="B41" s="38" t="str">
        <f>IF(นักเรียน!C40="","",นักเรียน!C40)</f>
        <v/>
      </c>
      <c r="C41" s="39" t="str">
        <f>IF(นักเรียน!D40="","",นักเรียน!D40)</f>
        <v/>
      </c>
      <c r="D41" s="233" t="str">
        <f>IF(นักเรียน!E40="","",นักเรียน!E40)</f>
        <v/>
      </c>
      <c r="E41" s="185"/>
      <c r="F41" s="186"/>
      <c r="G41" s="186"/>
      <c r="H41" s="186"/>
      <c r="I41" s="186"/>
      <c r="J41" s="186"/>
      <c r="K41" s="186"/>
      <c r="L41" s="186"/>
      <c r="M41" s="185"/>
      <c r="N41" s="186"/>
      <c r="O41" s="186"/>
      <c r="P41" s="186"/>
      <c r="Q41" s="186"/>
      <c r="R41" s="237"/>
      <c r="S41" s="237"/>
      <c r="T41" s="187"/>
      <c r="U41" s="185"/>
      <c r="V41" s="186"/>
      <c r="W41" s="186"/>
      <c r="X41" s="186"/>
      <c r="Y41" s="186"/>
      <c r="Z41" s="186"/>
      <c r="AA41" s="185"/>
      <c r="AB41" s="186"/>
      <c r="AC41" s="186"/>
      <c r="AD41" s="186"/>
      <c r="AE41" s="186"/>
      <c r="AF41" s="186"/>
      <c r="AG41" s="186"/>
      <c r="AH41" s="186"/>
      <c r="AI41" s="186"/>
      <c r="AJ41" s="186"/>
      <c r="AK41" s="186"/>
      <c r="AL41" s="187"/>
      <c r="AM41" s="185"/>
      <c r="AN41" s="186"/>
      <c r="AO41" s="186"/>
      <c r="AP41" s="186"/>
      <c r="AQ41" s="186"/>
      <c r="AR41" s="186"/>
      <c r="AS41" s="185"/>
      <c r="AT41" s="186"/>
      <c r="AU41" s="186"/>
      <c r="AV41" s="186"/>
      <c r="AW41" s="186"/>
      <c r="AX41" s="186"/>
      <c r="AY41" s="185"/>
      <c r="AZ41" s="186"/>
      <c r="BA41" s="186"/>
      <c r="BB41" s="186"/>
      <c r="BC41" s="186"/>
      <c r="BD41" s="237"/>
      <c r="BE41" s="185"/>
      <c r="BF41" s="186"/>
      <c r="BG41" s="186"/>
      <c r="BH41" s="186"/>
      <c r="BI41" s="186"/>
      <c r="BJ41" s="186"/>
      <c r="BK41" s="185"/>
      <c r="BL41" s="186"/>
      <c r="BM41" s="186"/>
      <c r="BN41" s="186"/>
      <c r="BO41" s="186"/>
      <c r="BP41" s="186"/>
      <c r="BQ41" s="185"/>
      <c r="BR41" s="186"/>
      <c r="BS41" s="186"/>
      <c r="BT41" s="186"/>
      <c r="BU41" s="186"/>
      <c r="BV41" s="187"/>
      <c r="BW41" s="247" t="str">
        <f t="shared" si="2"/>
        <v/>
      </c>
      <c r="BX41" s="248" t="str">
        <f t="shared" si="3"/>
        <v/>
      </c>
      <c r="BY41" s="248" t="str">
        <f t="shared" si="4"/>
        <v/>
      </c>
      <c r="BZ41" s="247" t="str">
        <f t="shared" si="5"/>
        <v/>
      </c>
      <c r="CA41" s="248" t="str">
        <f t="shared" si="6"/>
        <v/>
      </c>
      <c r="CB41" s="248" t="str">
        <f t="shared" si="7"/>
        <v/>
      </c>
      <c r="CC41" s="248" t="str">
        <f t="shared" si="8"/>
        <v/>
      </c>
      <c r="CD41" s="248" t="str">
        <f t="shared" si="9"/>
        <v/>
      </c>
      <c r="CE41" s="248" t="str">
        <f t="shared" si="10"/>
        <v/>
      </c>
      <c r="CF41" s="248" t="str">
        <f t="shared" si="11"/>
        <v/>
      </c>
      <c r="CG41" s="248" t="str">
        <f t="shared" si="12"/>
        <v/>
      </c>
      <c r="CH41" s="248" t="str">
        <f t="shared" si="13"/>
        <v/>
      </c>
      <c r="CI41" s="248" t="str">
        <f t="shared" si="14"/>
        <v/>
      </c>
      <c r="CJ41" s="248" t="str">
        <f t="shared" si="15"/>
        <v/>
      </c>
      <c r="CK41" s="248" t="str">
        <f t="shared" si="16"/>
        <v/>
      </c>
      <c r="CL41" s="249" t="str">
        <f t="shared" si="45"/>
        <v/>
      </c>
      <c r="CM41" s="7" t="str">
        <f t="shared" si="46"/>
        <v/>
      </c>
      <c r="CP41" s="242" t="str">
        <f t="shared" si="19"/>
        <v/>
      </c>
      <c r="CQ41" s="243" t="str">
        <f t="shared" si="20"/>
        <v/>
      </c>
      <c r="CR41" s="242" t="str">
        <f t="shared" si="21"/>
        <v/>
      </c>
      <c r="CS41" s="243" t="str">
        <f t="shared" si="22"/>
        <v/>
      </c>
      <c r="CT41" s="243" t="str">
        <f t="shared" si="23"/>
        <v/>
      </c>
      <c r="CU41" s="242" t="str">
        <f t="shared" si="24"/>
        <v/>
      </c>
      <c r="CV41" s="243" t="str">
        <f t="shared" si="25"/>
        <v/>
      </c>
      <c r="CW41" s="242" t="str">
        <f t="shared" si="26"/>
        <v/>
      </c>
      <c r="CX41" s="243" t="str">
        <f t="shared" si="27"/>
        <v/>
      </c>
      <c r="CY41" s="243" t="str">
        <f t="shared" si="28"/>
        <v/>
      </c>
      <c r="CZ41" s="242" t="str">
        <f t="shared" si="29"/>
        <v/>
      </c>
      <c r="DA41" s="243" t="str">
        <f t="shared" si="30"/>
        <v/>
      </c>
      <c r="DB41" s="242" t="str">
        <f t="shared" si="31"/>
        <v/>
      </c>
      <c r="DC41" s="243" t="str">
        <f t="shared" si="32"/>
        <v/>
      </c>
      <c r="DD41" s="243" t="str">
        <f t="shared" si="33"/>
        <v/>
      </c>
      <c r="DE41" s="242" t="str">
        <f t="shared" si="34"/>
        <v/>
      </c>
      <c r="DF41" s="243" t="str">
        <f t="shared" si="35"/>
        <v/>
      </c>
      <c r="DG41" s="242" t="str">
        <f t="shared" si="36"/>
        <v/>
      </c>
      <c r="DH41" s="243" t="str">
        <f t="shared" si="37"/>
        <v/>
      </c>
      <c r="DI41" s="243" t="str">
        <f t="shared" si="38"/>
        <v/>
      </c>
      <c r="DJ41" s="242" t="str">
        <f t="shared" si="39"/>
        <v/>
      </c>
      <c r="DK41" s="243" t="str">
        <f t="shared" si="40"/>
        <v/>
      </c>
      <c r="DL41" s="242" t="str">
        <f t="shared" si="41"/>
        <v/>
      </c>
      <c r="DM41" s="243" t="str">
        <f t="shared" si="42"/>
        <v/>
      </c>
      <c r="DN41" s="243" t="str">
        <f t="shared" si="43"/>
        <v/>
      </c>
      <c r="DO41" s="243" t="str">
        <f t="shared" si="44"/>
        <v/>
      </c>
      <c r="DP41" s="242" t="str">
        <f t="shared" si="0"/>
        <v/>
      </c>
      <c r="DQ41" s="242" t="str">
        <f t="shared" si="1"/>
        <v/>
      </c>
    </row>
    <row r="42" spans="1:121" s="3" customFormat="1" ht="15.75" customHeight="1">
      <c r="A42" s="2">
        <v>36</v>
      </c>
      <c r="B42" s="38" t="str">
        <f>IF(นักเรียน!C41="","",นักเรียน!C41)</f>
        <v/>
      </c>
      <c r="C42" s="39" t="str">
        <f>IF(นักเรียน!D41="","",นักเรียน!D41)</f>
        <v/>
      </c>
      <c r="D42" s="233" t="str">
        <f>IF(นักเรียน!E41="","",นักเรียน!E41)</f>
        <v/>
      </c>
      <c r="E42" s="185"/>
      <c r="F42" s="186"/>
      <c r="G42" s="186"/>
      <c r="H42" s="186"/>
      <c r="I42" s="186"/>
      <c r="J42" s="186"/>
      <c r="K42" s="186"/>
      <c r="L42" s="186"/>
      <c r="M42" s="185"/>
      <c r="N42" s="186"/>
      <c r="O42" s="186"/>
      <c r="P42" s="186"/>
      <c r="Q42" s="186"/>
      <c r="R42" s="237"/>
      <c r="S42" s="237"/>
      <c r="T42" s="187"/>
      <c r="U42" s="185"/>
      <c r="V42" s="186"/>
      <c r="W42" s="186"/>
      <c r="X42" s="186"/>
      <c r="Y42" s="186"/>
      <c r="Z42" s="186"/>
      <c r="AA42" s="185"/>
      <c r="AB42" s="186"/>
      <c r="AC42" s="186"/>
      <c r="AD42" s="186"/>
      <c r="AE42" s="186"/>
      <c r="AF42" s="186"/>
      <c r="AG42" s="186"/>
      <c r="AH42" s="186"/>
      <c r="AI42" s="186"/>
      <c r="AJ42" s="186"/>
      <c r="AK42" s="186"/>
      <c r="AL42" s="187"/>
      <c r="AM42" s="185"/>
      <c r="AN42" s="186"/>
      <c r="AO42" s="186"/>
      <c r="AP42" s="186"/>
      <c r="AQ42" s="186"/>
      <c r="AR42" s="186"/>
      <c r="AS42" s="185"/>
      <c r="AT42" s="186"/>
      <c r="AU42" s="186"/>
      <c r="AV42" s="186"/>
      <c r="AW42" s="186"/>
      <c r="AX42" s="186"/>
      <c r="AY42" s="185"/>
      <c r="AZ42" s="186"/>
      <c r="BA42" s="186"/>
      <c r="BB42" s="186"/>
      <c r="BC42" s="186"/>
      <c r="BD42" s="237"/>
      <c r="BE42" s="185"/>
      <c r="BF42" s="186"/>
      <c r="BG42" s="186"/>
      <c r="BH42" s="186"/>
      <c r="BI42" s="186"/>
      <c r="BJ42" s="186"/>
      <c r="BK42" s="185"/>
      <c r="BL42" s="186"/>
      <c r="BM42" s="186"/>
      <c r="BN42" s="186"/>
      <c r="BO42" s="186"/>
      <c r="BP42" s="186"/>
      <c r="BQ42" s="185"/>
      <c r="BR42" s="186"/>
      <c r="BS42" s="186"/>
      <c r="BT42" s="186"/>
      <c r="BU42" s="186"/>
      <c r="BV42" s="187"/>
      <c r="BW42" s="247" t="str">
        <f t="shared" si="2"/>
        <v/>
      </c>
      <c r="BX42" s="248" t="str">
        <f t="shared" si="3"/>
        <v/>
      </c>
      <c r="BY42" s="248" t="str">
        <f t="shared" si="4"/>
        <v/>
      </c>
      <c r="BZ42" s="247" t="str">
        <f t="shared" si="5"/>
        <v/>
      </c>
      <c r="CA42" s="248" t="str">
        <f t="shared" si="6"/>
        <v/>
      </c>
      <c r="CB42" s="248" t="str">
        <f t="shared" si="7"/>
        <v/>
      </c>
      <c r="CC42" s="248" t="str">
        <f t="shared" si="8"/>
        <v/>
      </c>
      <c r="CD42" s="248" t="str">
        <f t="shared" si="9"/>
        <v/>
      </c>
      <c r="CE42" s="248" t="str">
        <f t="shared" si="10"/>
        <v/>
      </c>
      <c r="CF42" s="248" t="str">
        <f t="shared" si="11"/>
        <v/>
      </c>
      <c r="CG42" s="248" t="str">
        <f t="shared" si="12"/>
        <v/>
      </c>
      <c r="CH42" s="248" t="str">
        <f t="shared" si="13"/>
        <v/>
      </c>
      <c r="CI42" s="248" t="str">
        <f t="shared" si="14"/>
        <v/>
      </c>
      <c r="CJ42" s="248" t="str">
        <f t="shared" si="15"/>
        <v/>
      </c>
      <c r="CK42" s="248" t="str">
        <f t="shared" si="16"/>
        <v/>
      </c>
      <c r="CL42" s="249" t="str">
        <f t="shared" si="45"/>
        <v/>
      </c>
      <c r="CM42" s="7" t="str">
        <f t="shared" si="46"/>
        <v/>
      </c>
      <c r="CP42" s="242" t="str">
        <f t="shared" si="19"/>
        <v/>
      </c>
      <c r="CQ42" s="243" t="str">
        <f t="shared" si="20"/>
        <v/>
      </c>
      <c r="CR42" s="242" t="str">
        <f t="shared" si="21"/>
        <v/>
      </c>
      <c r="CS42" s="243" t="str">
        <f t="shared" si="22"/>
        <v/>
      </c>
      <c r="CT42" s="243" t="str">
        <f t="shared" si="23"/>
        <v/>
      </c>
      <c r="CU42" s="242" t="str">
        <f t="shared" si="24"/>
        <v/>
      </c>
      <c r="CV42" s="243" t="str">
        <f t="shared" si="25"/>
        <v/>
      </c>
      <c r="CW42" s="242" t="str">
        <f t="shared" si="26"/>
        <v/>
      </c>
      <c r="CX42" s="243" t="str">
        <f t="shared" si="27"/>
        <v/>
      </c>
      <c r="CY42" s="243" t="str">
        <f t="shared" si="28"/>
        <v/>
      </c>
      <c r="CZ42" s="242" t="str">
        <f t="shared" si="29"/>
        <v/>
      </c>
      <c r="DA42" s="243" t="str">
        <f t="shared" si="30"/>
        <v/>
      </c>
      <c r="DB42" s="242" t="str">
        <f t="shared" si="31"/>
        <v/>
      </c>
      <c r="DC42" s="243" t="str">
        <f t="shared" si="32"/>
        <v/>
      </c>
      <c r="DD42" s="243" t="str">
        <f t="shared" si="33"/>
        <v/>
      </c>
      <c r="DE42" s="242" t="str">
        <f t="shared" si="34"/>
        <v/>
      </c>
      <c r="DF42" s="243" t="str">
        <f t="shared" si="35"/>
        <v/>
      </c>
      <c r="DG42" s="242" t="str">
        <f t="shared" si="36"/>
        <v/>
      </c>
      <c r="DH42" s="243" t="str">
        <f t="shared" si="37"/>
        <v/>
      </c>
      <c r="DI42" s="243" t="str">
        <f t="shared" si="38"/>
        <v/>
      </c>
      <c r="DJ42" s="242" t="str">
        <f t="shared" si="39"/>
        <v/>
      </c>
      <c r="DK42" s="243" t="str">
        <f t="shared" si="40"/>
        <v/>
      </c>
      <c r="DL42" s="242" t="str">
        <f t="shared" si="41"/>
        <v/>
      </c>
      <c r="DM42" s="243" t="str">
        <f t="shared" si="42"/>
        <v/>
      </c>
      <c r="DN42" s="243" t="str">
        <f t="shared" si="43"/>
        <v/>
      </c>
      <c r="DO42" s="243" t="str">
        <f t="shared" si="44"/>
        <v/>
      </c>
      <c r="DP42" s="242" t="str">
        <f t="shared" si="0"/>
        <v/>
      </c>
      <c r="DQ42" s="242" t="str">
        <f t="shared" si="1"/>
        <v/>
      </c>
    </row>
    <row r="43" spans="1:121" s="3" customFormat="1" ht="15.75" customHeight="1">
      <c r="A43" s="2">
        <v>37</v>
      </c>
      <c r="B43" s="38" t="str">
        <f>IF(นักเรียน!C42="","",นักเรียน!C42)</f>
        <v/>
      </c>
      <c r="C43" s="39" t="str">
        <f>IF(นักเรียน!D42="","",นักเรียน!D42)</f>
        <v/>
      </c>
      <c r="D43" s="233" t="str">
        <f>IF(นักเรียน!E42="","",นักเรียน!E42)</f>
        <v/>
      </c>
      <c r="E43" s="185"/>
      <c r="F43" s="186"/>
      <c r="G43" s="186"/>
      <c r="H43" s="186"/>
      <c r="I43" s="186"/>
      <c r="J43" s="186"/>
      <c r="K43" s="186"/>
      <c r="L43" s="186"/>
      <c r="M43" s="185"/>
      <c r="N43" s="186"/>
      <c r="O43" s="186"/>
      <c r="P43" s="186"/>
      <c r="Q43" s="186"/>
      <c r="R43" s="237"/>
      <c r="S43" s="237"/>
      <c r="T43" s="187"/>
      <c r="U43" s="185"/>
      <c r="V43" s="186"/>
      <c r="W43" s="186"/>
      <c r="X43" s="186"/>
      <c r="Y43" s="186"/>
      <c r="Z43" s="186"/>
      <c r="AA43" s="185"/>
      <c r="AB43" s="186"/>
      <c r="AC43" s="186"/>
      <c r="AD43" s="186"/>
      <c r="AE43" s="186"/>
      <c r="AF43" s="186"/>
      <c r="AG43" s="186"/>
      <c r="AH43" s="186"/>
      <c r="AI43" s="186"/>
      <c r="AJ43" s="186"/>
      <c r="AK43" s="186"/>
      <c r="AL43" s="187"/>
      <c r="AM43" s="185"/>
      <c r="AN43" s="186"/>
      <c r="AO43" s="186"/>
      <c r="AP43" s="186"/>
      <c r="AQ43" s="186"/>
      <c r="AR43" s="186"/>
      <c r="AS43" s="185"/>
      <c r="AT43" s="186"/>
      <c r="AU43" s="186"/>
      <c r="AV43" s="186"/>
      <c r="AW43" s="186"/>
      <c r="AX43" s="186"/>
      <c r="AY43" s="185"/>
      <c r="AZ43" s="186"/>
      <c r="BA43" s="186"/>
      <c r="BB43" s="186"/>
      <c r="BC43" s="186"/>
      <c r="BD43" s="237"/>
      <c r="BE43" s="185"/>
      <c r="BF43" s="186"/>
      <c r="BG43" s="186"/>
      <c r="BH43" s="186"/>
      <c r="BI43" s="186"/>
      <c r="BJ43" s="186"/>
      <c r="BK43" s="185"/>
      <c r="BL43" s="186"/>
      <c r="BM43" s="186"/>
      <c r="BN43" s="186"/>
      <c r="BO43" s="186"/>
      <c r="BP43" s="186"/>
      <c r="BQ43" s="185"/>
      <c r="BR43" s="186"/>
      <c r="BS43" s="186"/>
      <c r="BT43" s="186"/>
      <c r="BU43" s="186"/>
      <c r="BV43" s="187"/>
      <c r="BW43" s="247" t="str">
        <f t="shared" si="2"/>
        <v/>
      </c>
      <c r="BX43" s="248" t="str">
        <f t="shared" si="3"/>
        <v/>
      </c>
      <c r="BY43" s="248" t="str">
        <f t="shared" si="4"/>
        <v/>
      </c>
      <c r="BZ43" s="247" t="str">
        <f t="shared" si="5"/>
        <v/>
      </c>
      <c r="CA43" s="248" t="str">
        <f t="shared" si="6"/>
        <v/>
      </c>
      <c r="CB43" s="248" t="str">
        <f t="shared" si="7"/>
        <v/>
      </c>
      <c r="CC43" s="248" t="str">
        <f t="shared" si="8"/>
        <v/>
      </c>
      <c r="CD43" s="248" t="str">
        <f t="shared" si="9"/>
        <v/>
      </c>
      <c r="CE43" s="248" t="str">
        <f t="shared" si="10"/>
        <v/>
      </c>
      <c r="CF43" s="248" t="str">
        <f t="shared" si="11"/>
        <v/>
      </c>
      <c r="CG43" s="248" t="str">
        <f t="shared" si="12"/>
        <v/>
      </c>
      <c r="CH43" s="248" t="str">
        <f t="shared" si="13"/>
        <v/>
      </c>
      <c r="CI43" s="248" t="str">
        <f t="shared" si="14"/>
        <v/>
      </c>
      <c r="CJ43" s="248" t="str">
        <f t="shared" si="15"/>
        <v/>
      </c>
      <c r="CK43" s="248" t="str">
        <f t="shared" si="16"/>
        <v/>
      </c>
      <c r="CL43" s="249" t="str">
        <f t="shared" si="45"/>
        <v/>
      </c>
      <c r="CM43" s="7" t="str">
        <f t="shared" si="46"/>
        <v/>
      </c>
      <c r="CP43" s="242" t="str">
        <f t="shared" si="19"/>
        <v/>
      </c>
      <c r="CQ43" s="243" t="str">
        <f t="shared" si="20"/>
        <v/>
      </c>
      <c r="CR43" s="242" t="str">
        <f t="shared" si="21"/>
        <v/>
      </c>
      <c r="CS43" s="243" t="str">
        <f t="shared" si="22"/>
        <v/>
      </c>
      <c r="CT43" s="243" t="str">
        <f t="shared" si="23"/>
        <v/>
      </c>
      <c r="CU43" s="242" t="str">
        <f t="shared" si="24"/>
        <v/>
      </c>
      <c r="CV43" s="243" t="str">
        <f t="shared" si="25"/>
        <v/>
      </c>
      <c r="CW43" s="242" t="str">
        <f t="shared" si="26"/>
        <v/>
      </c>
      <c r="CX43" s="243" t="str">
        <f t="shared" si="27"/>
        <v/>
      </c>
      <c r="CY43" s="243" t="str">
        <f t="shared" si="28"/>
        <v/>
      </c>
      <c r="CZ43" s="242" t="str">
        <f t="shared" si="29"/>
        <v/>
      </c>
      <c r="DA43" s="243" t="str">
        <f t="shared" si="30"/>
        <v/>
      </c>
      <c r="DB43" s="242" t="str">
        <f t="shared" si="31"/>
        <v/>
      </c>
      <c r="DC43" s="243" t="str">
        <f t="shared" si="32"/>
        <v/>
      </c>
      <c r="DD43" s="243" t="str">
        <f t="shared" si="33"/>
        <v/>
      </c>
      <c r="DE43" s="242" t="str">
        <f t="shared" si="34"/>
        <v/>
      </c>
      <c r="DF43" s="243" t="str">
        <f t="shared" si="35"/>
        <v/>
      </c>
      <c r="DG43" s="242" t="str">
        <f t="shared" si="36"/>
        <v/>
      </c>
      <c r="DH43" s="243" t="str">
        <f t="shared" si="37"/>
        <v/>
      </c>
      <c r="DI43" s="243" t="str">
        <f t="shared" si="38"/>
        <v/>
      </c>
      <c r="DJ43" s="242" t="str">
        <f t="shared" si="39"/>
        <v/>
      </c>
      <c r="DK43" s="243" t="str">
        <f t="shared" si="40"/>
        <v/>
      </c>
      <c r="DL43" s="242" t="str">
        <f t="shared" si="41"/>
        <v/>
      </c>
      <c r="DM43" s="243" t="str">
        <f t="shared" si="42"/>
        <v/>
      </c>
      <c r="DN43" s="243" t="str">
        <f t="shared" si="43"/>
        <v/>
      </c>
      <c r="DO43" s="243" t="str">
        <f t="shared" si="44"/>
        <v/>
      </c>
      <c r="DP43" s="242" t="str">
        <f t="shared" si="0"/>
        <v/>
      </c>
      <c r="DQ43" s="242" t="str">
        <f t="shared" si="1"/>
        <v/>
      </c>
    </row>
    <row r="44" spans="1:121" s="4" customFormat="1" ht="15.75" customHeight="1">
      <c r="A44" s="2">
        <v>38</v>
      </c>
      <c r="B44" s="38" t="str">
        <f>IF(นักเรียน!C43="","",นักเรียน!C43)</f>
        <v/>
      </c>
      <c r="C44" s="39" t="str">
        <f>IF(นักเรียน!D43="","",นักเรียน!D43)</f>
        <v/>
      </c>
      <c r="D44" s="233" t="str">
        <f>IF(นักเรียน!E43="","",นักเรียน!E43)</f>
        <v/>
      </c>
      <c r="E44" s="185"/>
      <c r="F44" s="186"/>
      <c r="G44" s="186"/>
      <c r="H44" s="186"/>
      <c r="I44" s="186"/>
      <c r="J44" s="186"/>
      <c r="K44" s="186"/>
      <c r="L44" s="186"/>
      <c r="M44" s="185"/>
      <c r="N44" s="186"/>
      <c r="O44" s="186"/>
      <c r="P44" s="186"/>
      <c r="Q44" s="186"/>
      <c r="R44" s="237"/>
      <c r="S44" s="237"/>
      <c r="T44" s="187"/>
      <c r="U44" s="185"/>
      <c r="V44" s="186"/>
      <c r="W44" s="186"/>
      <c r="X44" s="186"/>
      <c r="Y44" s="186"/>
      <c r="Z44" s="186"/>
      <c r="AA44" s="185"/>
      <c r="AB44" s="186"/>
      <c r="AC44" s="186"/>
      <c r="AD44" s="186"/>
      <c r="AE44" s="186"/>
      <c r="AF44" s="186"/>
      <c r="AG44" s="186"/>
      <c r="AH44" s="186"/>
      <c r="AI44" s="186"/>
      <c r="AJ44" s="186"/>
      <c r="AK44" s="186"/>
      <c r="AL44" s="187"/>
      <c r="AM44" s="185"/>
      <c r="AN44" s="186"/>
      <c r="AO44" s="186"/>
      <c r="AP44" s="186"/>
      <c r="AQ44" s="186"/>
      <c r="AR44" s="186"/>
      <c r="AS44" s="185"/>
      <c r="AT44" s="186"/>
      <c r="AU44" s="186"/>
      <c r="AV44" s="186"/>
      <c r="AW44" s="186"/>
      <c r="AX44" s="186"/>
      <c r="AY44" s="185"/>
      <c r="AZ44" s="186"/>
      <c r="BA44" s="186"/>
      <c r="BB44" s="186"/>
      <c r="BC44" s="186"/>
      <c r="BD44" s="237"/>
      <c r="BE44" s="185"/>
      <c r="BF44" s="186"/>
      <c r="BG44" s="186"/>
      <c r="BH44" s="186"/>
      <c r="BI44" s="186"/>
      <c r="BJ44" s="186"/>
      <c r="BK44" s="185"/>
      <c r="BL44" s="186"/>
      <c r="BM44" s="186"/>
      <c r="BN44" s="186"/>
      <c r="BO44" s="186"/>
      <c r="BP44" s="186"/>
      <c r="BQ44" s="185"/>
      <c r="BR44" s="186"/>
      <c r="BS44" s="186"/>
      <c r="BT44" s="186"/>
      <c r="BU44" s="186"/>
      <c r="BV44" s="187"/>
      <c r="BW44" s="247" t="str">
        <f t="shared" si="2"/>
        <v/>
      </c>
      <c r="BX44" s="248" t="str">
        <f t="shared" si="3"/>
        <v/>
      </c>
      <c r="BY44" s="248" t="str">
        <f t="shared" si="4"/>
        <v/>
      </c>
      <c r="BZ44" s="247" t="str">
        <f t="shared" si="5"/>
        <v/>
      </c>
      <c r="CA44" s="248" t="str">
        <f t="shared" si="6"/>
        <v/>
      </c>
      <c r="CB44" s="248" t="str">
        <f t="shared" si="7"/>
        <v/>
      </c>
      <c r="CC44" s="248" t="str">
        <f t="shared" si="8"/>
        <v/>
      </c>
      <c r="CD44" s="248" t="str">
        <f t="shared" si="9"/>
        <v/>
      </c>
      <c r="CE44" s="248" t="str">
        <f t="shared" si="10"/>
        <v/>
      </c>
      <c r="CF44" s="248" t="str">
        <f t="shared" si="11"/>
        <v/>
      </c>
      <c r="CG44" s="248" t="str">
        <f t="shared" si="12"/>
        <v/>
      </c>
      <c r="CH44" s="248" t="str">
        <f t="shared" si="13"/>
        <v/>
      </c>
      <c r="CI44" s="248" t="str">
        <f t="shared" si="14"/>
        <v/>
      </c>
      <c r="CJ44" s="248" t="str">
        <f t="shared" si="15"/>
        <v/>
      </c>
      <c r="CK44" s="248" t="str">
        <f t="shared" si="16"/>
        <v/>
      </c>
      <c r="CL44" s="249" t="str">
        <f t="shared" si="45"/>
        <v/>
      </c>
      <c r="CM44" s="7" t="str">
        <f t="shared" si="46"/>
        <v/>
      </c>
      <c r="CP44" s="242" t="str">
        <f t="shared" si="19"/>
        <v/>
      </c>
      <c r="CQ44" s="243" t="str">
        <f t="shared" si="20"/>
        <v/>
      </c>
      <c r="CR44" s="242" t="str">
        <f t="shared" si="21"/>
        <v/>
      </c>
      <c r="CS44" s="243" t="str">
        <f t="shared" si="22"/>
        <v/>
      </c>
      <c r="CT44" s="243" t="str">
        <f t="shared" si="23"/>
        <v/>
      </c>
      <c r="CU44" s="242" t="str">
        <f t="shared" si="24"/>
        <v/>
      </c>
      <c r="CV44" s="243" t="str">
        <f t="shared" si="25"/>
        <v/>
      </c>
      <c r="CW44" s="242" t="str">
        <f t="shared" si="26"/>
        <v/>
      </c>
      <c r="CX44" s="243" t="str">
        <f t="shared" si="27"/>
        <v/>
      </c>
      <c r="CY44" s="243" t="str">
        <f t="shared" si="28"/>
        <v/>
      </c>
      <c r="CZ44" s="242" t="str">
        <f t="shared" si="29"/>
        <v/>
      </c>
      <c r="DA44" s="243" t="str">
        <f t="shared" si="30"/>
        <v/>
      </c>
      <c r="DB44" s="242" t="str">
        <f t="shared" si="31"/>
        <v/>
      </c>
      <c r="DC44" s="243" t="str">
        <f t="shared" si="32"/>
        <v/>
      </c>
      <c r="DD44" s="243" t="str">
        <f t="shared" si="33"/>
        <v/>
      </c>
      <c r="DE44" s="242" t="str">
        <f t="shared" si="34"/>
        <v/>
      </c>
      <c r="DF44" s="243" t="str">
        <f t="shared" si="35"/>
        <v/>
      </c>
      <c r="DG44" s="242" t="str">
        <f t="shared" si="36"/>
        <v/>
      </c>
      <c r="DH44" s="243" t="str">
        <f t="shared" si="37"/>
        <v/>
      </c>
      <c r="DI44" s="243" t="str">
        <f t="shared" si="38"/>
        <v/>
      </c>
      <c r="DJ44" s="242" t="str">
        <f t="shared" si="39"/>
        <v/>
      </c>
      <c r="DK44" s="243" t="str">
        <f t="shared" si="40"/>
        <v/>
      </c>
      <c r="DL44" s="242" t="str">
        <f t="shared" si="41"/>
        <v/>
      </c>
      <c r="DM44" s="243" t="str">
        <f t="shared" si="42"/>
        <v/>
      </c>
      <c r="DN44" s="243" t="str">
        <f t="shared" si="43"/>
        <v/>
      </c>
      <c r="DO44" s="243" t="str">
        <f t="shared" si="44"/>
        <v/>
      </c>
      <c r="DP44" s="242" t="str">
        <f t="shared" si="0"/>
        <v/>
      </c>
      <c r="DQ44" s="242" t="str">
        <f t="shared" si="1"/>
        <v/>
      </c>
    </row>
    <row r="45" spans="1:121" s="4" customFormat="1" ht="15.75" customHeight="1">
      <c r="A45" s="2">
        <v>39</v>
      </c>
      <c r="B45" s="38" t="str">
        <f>IF(นักเรียน!C44="","",นักเรียน!C44)</f>
        <v/>
      </c>
      <c r="C45" s="39" t="str">
        <f>IF(นักเรียน!D44="","",นักเรียน!D44)</f>
        <v/>
      </c>
      <c r="D45" s="233" t="str">
        <f>IF(นักเรียน!E44="","",นักเรียน!E44)</f>
        <v/>
      </c>
      <c r="E45" s="185"/>
      <c r="F45" s="186"/>
      <c r="G45" s="186"/>
      <c r="H45" s="186"/>
      <c r="I45" s="186"/>
      <c r="J45" s="186"/>
      <c r="K45" s="186"/>
      <c r="L45" s="186"/>
      <c r="M45" s="185"/>
      <c r="N45" s="186"/>
      <c r="O45" s="186"/>
      <c r="P45" s="186"/>
      <c r="Q45" s="186"/>
      <c r="R45" s="237"/>
      <c r="S45" s="237"/>
      <c r="T45" s="187"/>
      <c r="U45" s="185"/>
      <c r="V45" s="186"/>
      <c r="W45" s="186"/>
      <c r="X45" s="186"/>
      <c r="Y45" s="186"/>
      <c r="Z45" s="186"/>
      <c r="AA45" s="185"/>
      <c r="AB45" s="186"/>
      <c r="AC45" s="186"/>
      <c r="AD45" s="186"/>
      <c r="AE45" s="186"/>
      <c r="AF45" s="186"/>
      <c r="AG45" s="186"/>
      <c r="AH45" s="186"/>
      <c r="AI45" s="186"/>
      <c r="AJ45" s="186"/>
      <c r="AK45" s="186"/>
      <c r="AL45" s="187"/>
      <c r="AM45" s="185"/>
      <c r="AN45" s="186"/>
      <c r="AO45" s="186"/>
      <c r="AP45" s="186"/>
      <c r="AQ45" s="186"/>
      <c r="AR45" s="186"/>
      <c r="AS45" s="185"/>
      <c r="AT45" s="186"/>
      <c r="AU45" s="186"/>
      <c r="AV45" s="186"/>
      <c r="AW45" s="186"/>
      <c r="AX45" s="186"/>
      <c r="AY45" s="185"/>
      <c r="AZ45" s="186"/>
      <c r="BA45" s="186"/>
      <c r="BB45" s="186"/>
      <c r="BC45" s="186"/>
      <c r="BD45" s="237"/>
      <c r="BE45" s="185"/>
      <c r="BF45" s="186"/>
      <c r="BG45" s="186"/>
      <c r="BH45" s="186"/>
      <c r="BI45" s="186"/>
      <c r="BJ45" s="186"/>
      <c r="BK45" s="185"/>
      <c r="BL45" s="186"/>
      <c r="BM45" s="186"/>
      <c r="BN45" s="186"/>
      <c r="BO45" s="186"/>
      <c r="BP45" s="186"/>
      <c r="BQ45" s="185"/>
      <c r="BR45" s="186"/>
      <c r="BS45" s="186"/>
      <c r="BT45" s="186"/>
      <c r="BU45" s="186"/>
      <c r="BV45" s="187"/>
      <c r="BW45" s="247" t="str">
        <f t="shared" si="2"/>
        <v/>
      </c>
      <c r="BX45" s="248" t="str">
        <f t="shared" si="3"/>
        <v/>
      </c>
      <c r="BY45" s="248" t="str">
        <f t="shared" si="4"/>
        <v/>
      </c>
      <c r="BZ45" s="247" t="str">
        <f t="shared" si="5"/>
        <v/>
      </c>
      <c r="CA45" s="248" t="str">
        <f t="shared" si="6"/>
        <v/>
      </c>
      <c r="CB45" s="248" t="str">
        <f t="shared" si="7"/>
        <v/>
      </c>
      <c r="CC45" s="248" t="str">
        <f t="shared" si="8"/>
        <v/>
      </c>
      <c r="CD45" s="248" t="str">
        <f t="shared" si="9"/>
        <v/>
      </c>
      <c r="CE45" s="248" t="str">
        <f t="shared" si="10"/>
        <v/>
      </c>
      <c r="CF45" s="248" t="str">
        <f t="shared" si="11"/>
        <v/>
      </c>
      <c r="CG45" s="248" t="str">
        <f t="shared" si="12"/>
        <v/>
      </c>
      <c r="CH45" s="248" t="str">
        <f t="shared" si="13"/>
        <v/>
      </c>
      <c r="CI45" s="248" t="str">
        <f t="shared" si="14"/>
        <v/>
      </c>
      <c r="CJ45" s="248" t="str">
        <f t="shared" si="15"/>
        <v/>
      </c>
      <c r="CK45" s="248" t="str">
        <f t="shared" si="16"/>
        <v/>
      </c>
      <c r="CL45" s="249" t="str">
        <f t="shared" si="45"/>
        <v/>
      </c>
      <c r="CM45" s="7" t="str">
        <f t="shared" si="46"/>
        <v/>
      </c>
      <c r="CP45" s="242" t="str">
        <f t="shared" si="19"/>
        <v/>
      </c>
      <c r="CQ45" s="243" t="str">
        <f t="shared" si="20"/>
        <v/>
      </c>
      <c r="CR45" s="242" t="str">
        <f t="shared" si="21"/>
        <v/>
      </c>
      <c r="CS45" s="243" t="str">
        <f t="shared" si="22"/>
        <v/>
      </c>
      <c r="CT45" s="243" t="str">
        <f t="shared" si="23"/>
        <v/>
      </c>
      <c r="CU45" s="242" t="str">
        <f t="shared" si="24"/>
        <v/>
      </c>
      <c r="CV45" s="243" t="str">
        <f t="shared" si="25"/>
        <v/>
      </c>
      <c r="CW45" s="242" t="str">
        <f t="shared" si="26"/>
        <v/>
      </c>
      <c r="CX45" s="243" t="str">
        <f t="shared" si="27"/>
        <v/>
      </c>
      <c r="CY45" s="243" t="str">
        <f t="shared" si="28"/>
        <v/>
      </c>
      <c r="CZ45" s="242" t="str">
        <f t="shared" si="29"/>
        <v/>
      </c>
      <c r="DA45" s="243" t="str">
        <f t="shared" si="30"/>
        <v/>
      </c>
      <c r="DB45" s="242" t="str">
        <f t="shared" si="31"/>
        <v/>
      </c>
      <c r="DC45" s="243" t="str">
        <f t="shared" si="32"/>
        <v/>
      </c>
      <c r="DD45" s="243" t="str">
        <f t="shared" si="33"/>
        <v/>
      </c>
      <c r="DE45" s="242" t="str">
        <f t="shared" si="34"/>
        <v/>
      </c>
      <c r="DF45" s="243" t="str">
        <f t="shared" si="35"/>
        <v/>
      </c>
      <c r="DG45" s="242" t="str">
        <f t="shared" si="36"/>
        <v/>
      </c>
      <c r="DH45" s="243" t="str">
        <f t="shared" si="37"/>
        <v/>
      </c>
      <c r="DI45" s="243" t="str">
        <f t="shared" si="38"/>
        <v/>
      </c>
      <c r="DJ45" s="242" t="str">
        <f t="shared" si="39"/>
        <v/>
      </c>
      <c r="DK45" s="243" t="str">
        <f t="shared" si="40"/>
        <v/>
      </c>
      <c r="DL45" s="242" t="str">
        <f t="shared" si="41"/>
        <v/>
      </c>
      <c r="DM45" s="243" t="str">
        <f t="shared" si="42"/>
        <v/>
      </c>
      <c r="DN45" s="243" t="str">
        <f t="shared" si="43"/>
        <v/>
      </c>
      <c r="DO45" s="243" t="str">
        <f t="shared" si="44"/>
        <v/>
      </c>
      <c r="DP45" s="242" t="str">
        <f t="shared" si="0"/>
        <v/>
      </c>
      <c r="DQ45" s="242" t="str">
        <f t="shared" si="1"/>
        <v/>
      </c>
    </row>
    <row r="46" spans="1:121" s="4" customFormat="1" ht="15.75" customHeight="1">
      <c r="A46" s="2">
        <v>40</v>
      </c>
      <c r="B46" s="38" t="str">
        <f>IF(นักเรียน!C45="","",นักเรียน!C45)</f>
        <v/>
      </c>
      <c r="C46" s="39" t="str">
        <f>IF(นักเรียน!D45="","",นักเรียน!D45)</f>
        <v/>
      </c>
      <c r="D46" s="233" t="str">
        <f>IF(นักเรียน!E45="","",นักเรียน!E45)</f>
        <v/>
      </c>
      <c r="E46" s="185"/>
      <c r="F46" s="186"/>
      <c r="G46" s="186"/>
      <c r="H46" s="186"/>
      <c r="I46" s="186"/>
      <c r="J46" s="186"/>
      <c r="K46" s="186"/>
      <c r="L46" s="186"/>
      <c r="M46" s="185"/>
      <c r="N46" s="186"/>
      <c r="O46" s="186"/>
      <c r="P46" s="186"/>
      <c r="Q46" s="186"/>
      <c r="R46" s="237"/>
      <c r="S46" s="237"/>
      <c r="T46" s="187"/>
      <c r="U46" s="185"/>
      <c r="V46" s="186"/>
      <c r="W46" s="186"/>
      <c r="X46" s="186"/>
      <c r="Y46" s="186"/>
      <c r="Z46" s="186"/>
      <c r="AA46" s="185"/>
      <c r="AB46" s="186"/>
      <c r="AC46" s="186"/>
      <c r="AD46" s="186"/>
      <c r="AE46" s="186"/>
      <c r="AF46" s="186"/>
      <c r="AG46" s="186"/>
      <c r="AH46" s="186"/>
      <c r="AI46" s="186"/>
      <c r="AJ46" s="186"/>
      <c r="AK46" s="186"/>
      <c r="AL46" s="187"/>
      <c r="AM46" s="185"/>
      <c r="AN46" s="186"/>
      <c r="AO46" s="186"/>
      <c r="AP46" s="186"/>
      <c r="AQ46" s="186"/>
      <c r="AR46" s="186"/>
      <c r="AS46" s="185"/>
      <c r="AT46" s="186"/>
      <c r="AU46" s="186"/>
      <c r="AV46" s="186"/>
      <c r="AW46" s="186"/>
      <c r="AX46" s="186"/>
      <c r="AY46" s="185"/>
      <c r="AZ46" s="186"/>
      <c r="BA46" s="186"/>
      <c r="BB46" s="186"/>
      <c r="BC46" s="186"/>
      <c r="BD46" s="237"/>
      <c r="BE46" s="185"/>
      <c r="BF46" s="186"/>
      <c r="BG46" s="186"/>
      <c r="BH46" s="186"/>
      <c r="BI46" s="186"/>
      <c r="BJ46" s="186"/>
      <c r="BK46" s="185"/>
      <c r="BL46" s="186"/>
      <c r="BM46" s="186"/>
      <c r="BN46" s="186"/>
      <c r="BO46" s="186"/>
      <c r="BP46" s="186"/>
      <c r="BQ46" s="185"/>
      <c r="BR46" s="186"/>
      <c r="BS46" s="186"/>
      <c r="BT46" s="186"/>
      <c r="BU46" s="186"/>
      <c r="BV46" s="187"/>
      <c r="BW46" s="247" t="str">
        <f t="shared" si="2"/>
        <v/>
      </c>
      <c r="BX46" s="248" t="str">
        <f t="shared" si="3"/>
        <v/>
      </c>
      <c r="BY46" s="248" t="str">
        <f t="shared" si="4"/>
        <v/>
      </c>
      <c r="BZ46" s="247" t="str">
        <f t="shared" si="5"/>
        <v/>
      </c>
      <c r="CA46" s="248" t="str">
        <f t="shared" si="6"/>
        <v/>
      </c>
      <c r="CB46" s="248" t="str">
        <f t="shared" si="7"/>
        <v/>
      </c>
      <c r="CC46" s="248" t="str">
        <f t="shared" si="8"/>
        <v/>
      </c>
      <c r="CD46" s="248" t="str">
        <f t="shared" si="9"/>
        <v/>
      </c>
      <c r="CE46" s="248" t="str">
        <f t="shared" si="10"/>
        <v/>
      </c>
      <c r="CF46" s="248" t="str">
        <f t="shared" si="11"/>
        <v/>
      </c>
      <c r="CG46" s="248" t="str">
        <f t="shared" si="12"/>
        <v/>
      </c>
      <c r="CH46" s="248" t="str">
        <f t="shared" si="13"/>
        <v/>
      </c>
      <c r="CI46" s="248" t="str">
        <f t="shared" si="14"/>
        <v/>
      </c>
      <c r="CJ46" s="248" t="str">
        <f t="shared" si="15"/>
        <v/>
      </c>
      <c r="CK46" s="248" t="str">
        <f t="shared" si="16"/>
        <v/>
      </c>
      <c r="CL46" s="249" t="str">
        <f t="shared" si="45"/>
        <v/>
      </c>
      <c r="CM46" s="7" t="str">
        <f t="shared" si="46"/>
        <v/>
      </c>
      <c r="CP46" s="242" t="str">
        <f t="shared" si="19"/>
        <v/>
      </c>
      <c r="CQ46" s="243" t="str">
        <f t="shared" si="20"/>
        <v/>
      </c>
      <c r="CR46" s="242" t="str">
        <f t="shared" si="21"/>
        <v/>
      </c>
      <c r="CS46" s="243" t="str">
        <f t="shared" si="22"/>
        <v/>
      </c>
      <c r="CT46" s="243" t="str">
        <f t="shared" si="23"/>
        <v/>
      </c>
      <c r="CU46" s="242" t="str">
        <f t="shared" si="24"/>
        <v/>
      </c>
      <c r="CV46" s="243" t="str">
        <f t="shared" si="25"/>
        <v/>
      </c>
      <c r="CW46" s="242" t="str">
        <f t="shared" si="26"/>
        <v/>
      </c>
      <c r="CX46" s="243" t="str">
        <f t="shared" si="27"/>
        <v/>
      </c>
      <c r="CY46" s="243" t="str">
        <f t="shared" si="28"/>
        <v/>
      </c>
      <c r="CZ46" s="242" t="str">
        <f t="shared" si="29"/>
        <v/>
      </c>
      <c r="DA46" s="243" t="str">
        <f t="shared" si="30"/>
        <v/>
      </c>
      <c r="DB46" s="242" t="str">
        <f t="shared" si="31"/>
        <v/>
      </c>
      <c r="DC46" s="243" t="str">
        <f t="shared" si="32"/>
        <v/>
      </c>
      <c r="DD46" s="243" t="str">
        <f t="shared" si="33"/>
        <v/>
      </c>
      <c r="DE46" s="242" t="str">
        <f t="shared" si="34"/>
        <v/>
      </c>
      <c r="DF46" s="243" t="str">
        <f t="shared" si="35"/>
        <v/>
      </c>
      <c r="DG46" s="242" t="str">
        <f t="shared" si="36"/>
        <v/>
      </c>
      <c r="DH46" s="243" t="str">
        <f t="shared" si="37"/>
        <v/>
      </c>
      <c r="DI46" s="243" t="str">
        <f t="shared" si="38"/>
        <v/>
      </c>
      <c r="DJ46" s="242" t="str">
        <f t="shared" si="39"/>
        <v/>
      </c>
      <c r="DK46" s="243" t="str">
        <f t="shared" si="40"/>
        <v/>
      </c>
      <c r="DL46" s="242" t="str">
        <f t="shared" si="41"/>
        <v/>
      </c>
      <c r="DM46" s="243" t="str">
        <f t="shared" si="42"/>
        <v/>
      </c>
      <c r="DN46" s="243" t="str">
        <f t="shared" si="43"/>
        <v/>
      </c>
      <c r="DO46" s="243" t="str">
        <f t="shared" si="44"/>
        <v/>
      </c>
      <c r="DP46" s="242" t="str">
        <f t="shared" si="0"/>
        <v/>
      </c>
      <c r="DQ46" s="242" t="str">
        <f t="shared" si="1"/>
        <v/>
      </c>
    </row>
    <row r="47" spans="1:121" s="4" customFormat="1" ht="15.75" customHeight="1">
      <c r="A47" s="2">
        <v>41</v>
      </c>
      <c r="B47" s="38" t="str">
        <f>IF(นักเรียน!C46="","",นักเรียน!C46)</f>
        <v/>
      </c>
      <c r="C47" s="39" t="str">
        <f>IF(นักเรียน!D46="","",นักเรียน!D46)</f>
        <v/>
      </c>
      <c r="D47" s="233" t="str">
        <f>IF(นักเรียน!E46="","",นักเรียน!E46)</f>
        <v/>
      </c>
      <c r="E47" s="185"/>
      <c r="F47" s="186"/>
      <c r="G47" s="186"/>
      <c r="H47" s="186"/>
      <c r="I47" s="186"/>
      <c r="J47" s="186"/>
      <c r="K47" s="186"/>
      <c r="L47" s="186"/>
      <c r="M47" s="185"/>
      <c r="N47" s="186"/>
      <c r="O47" s="186"/>
      <c r="P47" s="186"/>
      <c r="Q47" s="186"/>
      <c r="R47" s="237"/>
      <c r="S47" s="237"/>
      <c r="T47" s="187"/>
      <c r="U47" s="185"/>
      <c r="V47" s="186"/>
      <c r="W47" s="186"/>
      <c r="X47" s="186"/>
      <c r="Y47" s="186"/>
      <c r="Z47" s="186"/>
      <c r="AA47" s="185"/>
      <c r="AB47" s="186"/>
      <c r="AC47" s="186"/>
      <c r="AD47" s="186"/>
      <c r="AE47" s="186"/>
      <c r="AF47" s="186"/>
      <c r="AG47" s="186"/>
      <c r="AH47" s="186"/>
      <c r="AI47" s="186"/>
      <c r="AJ47" s="186"/>
      <c r="AK47" s="186"/>
      <c r="AL47" s="187"/>
      <c r="AM47" s="185"/>
      <c r="AN47" s="186"/>
      <c r="AO47" s="186"/>
      <c r="AP47" s="186"/>
      <c r="AQ47" s="186"/>
      <c r="AR47" s="186"/>
      <c r="AS47" s="185"/>
      <c r="AT47" s="186"/>
      <c r="AU47" s="186"/>
      <c r="AV47" s="186"/>
      <c r="AW47" s="186"/>
      <c r="AX47" s="186"/>
      <c r="AY47" s="185"/>
      <c r="AZ47" s="186"/>
      <c r="BA47" s="186"/>
      <c r="BB47" s="186"/>
      <c r="BC47" s="186"/>
      <c r="BD47" s="237"/>
      <c r="BE47" s="185"/>
      <c r="BF47" s="186"/>
      <c r="BG47" s="186"/>
      <c r="BH47" s="186"/>
      <c r="BI47" s="186"/>
      <c r="BJ47" s="186"/>
      <c r="BK47" s="185"/>
      <c r="BL47" s="186"/>
      <c r="BM47" s="186"/>
      <c r="BN47" s="186"/>
      <c r="BO47" s="186"/>
      <c r="BP47" s="186"/>
      <c r="BQ47" s="185"/>
      <c r="BR47" s="186"/>
      <c r="BS47" s="186"/>
      <c r="BT47" s="186"/>
      <c r="BU47" s="186"/>
      <c r="BV47" s="187"/>
      <c r="BW47" s="247" t="str">
        <f t="shared" si="2"/>
        <v/>
      </c>
      <c r="BX47" s="248" t="str">
        <f t="shared" si="3"/>
        <v/>
      </c>
      <c r="BY47" s="248" t="str">
        <f t="shared" si="4"/>
        <v/>
      </c>
      <c r="BZ47" s="247" t="str">
        <f t="shared" si="5"/>
        <v/>
      </c>
      <c r="CA47" s="248" t="str">
        <f t="shared" si="6"/>
        <v/>
      </c>
      <c r="CB47" s="248" t="str">
        <f t="shared" si="7"/>
        <v/>
      </c>
      <c r="CC47" s="248" t="str">
        <f t="shared" si="8"/>
        <v/>
      </c>
      <c r="CD47" s="248" t="str">
        <f t="shared" si="9"/>
        <v/>
      </c>
      <c r="CE47" s="248" t="str">
        <f t="shared" si="10"/>
        <v/>
      </c>
      <c r="CF47" s="248" t="str">
        <f t="shared" si="11"/>
        <v/>
      </c>
      <c r="CG47" s="248" t="str">
        <f t="shared" si="12"/>
        <v/>
      </c>
      <c r="CH47" s="248" t="str">
        <f t="shared" si="13"/>
        <v/>
      </c>
      <c r="CI47" s="248" t="str">
        <f t="shared" si="14"/>
        <v/>
      </c>
      <c r="CJ47" s="248" t="str">
        <f t="shared" si="15"/>
        <v/>
      </c>
      <c r="CK47" s="248" t="str">
        <f t="shared" si="16"/>
        <v/>
      </c>
      <c r="CL47" s="249" t="str">
        <f t="shared" si="45"/>
        <v/>
      </c>
      <c r="CM47" s="7" t="str">
        <f t="shared" si="46"/>
        <v/>
      </c>
      <c r="CP47" s="242" t="str">
        <f t="shared" si="19"/>
        <v/>
      </c>
      <c r="CQ47" s="243" t="str">
        <f t="shared" si="20"/>
        <v/>
      </c>
      <c r="CR47" s="242" t="str">
        <f t="shared" si="21"/>
        <v/>
      </c>
      <c r="CS47" s="243" t="str">
        <f t="shared" si="22"/>
        <v/>
      </c>
      <c r="CT47" s="243" t="str">
        <f t="shared" si="23"/>
        <v/>
      </c>
      <c r="CU47" s="242" t="str">
        <f t="shared" si="24"/>
        <v/>
      </c>
      <c r="CV47" s="243" t="str">
        <f t="shared" si="25"/>
        <v/>
      </c>
      <c r="CW47" s="242" t="str">
        <f t="shared" si="26"/>
        <v/>
      </c>
      <c r="CX47" s="243" t="str">
        <f t="shared" si="27"/>
        <v/>
      </c>
      <c r="CY47" s="243" t="str">
        <f t="shared" si="28"/>
        <v/>
      </c>
      <c r="CZ47" s="242" t="str">
        <f t="shared" si="29"/>
        <v/>
      </c>
      <c r="DA47" s="243" t="str">
        <f t="shared" si="30"/>
        <v/>
      </c>
      <c r="DB47" s="242" t="str">
        <f t="shared" si="31"/>
        <v/>
      </c>
      <c r="DC47" s="243" t="str">
        <f t="shared" si="32"/>
        <v/>
      </c>
      <c r="DD47" s="243" t="str">
        <f t="shared" si="33"/>
        <v/>
      </c>
      <c r="DE47" s="242" t="str">
        <f t="shared" si="34"/>
        <v/>
      </c>
      <c r="DF47" s="243" t="str">
        <f t="shared" si="35"/>
        <v/>
      </c>
      <c r="DG47" s="242" t="str">
        <f t="shared" si="36"/>
        <v/>
      </c>
      <c r="DH47" s="243" t="str">
        <f t="shared" si="37"/>
        <v/>
      </c>
      <c r="DI47" s="243" t="str">
        <f t="shared" si="38"/>
        <v/>
      </c>
      <c r="DJ47" s="242" t="str">
        <f t="shared" si="39"/>
        <v/>
      </c>
      <c r="DK47" s="243" t="str">
        <f t="shared" si="40"/>
        <v/>
      </c>
      <c r="DL47" s="242" t="str">
        <f t="shared" si="41"/>
        <v/>
      </c>
      <c r="DM47" s="243" t="str">
        <f t="shared" si="42"/>
        <v/>
      </c>
      <c r="DN47" s="243" t="str">
        <f t="shared" si="43"/>
        <v/>
      </c>
      <c r="DO47" s="243" t="str">
        <f t="shared" si="44"/>
        <v/>
      </c>
      <c r="DP47" s="242" t="str">
        <f t="shared" si="0"/>
        <v/>
      </c>
      <c r="DQ47" s="242" t="str">
        <f t="shared" si="1"/>
        <v/>
      </c>
    </row>
    <row r="48" spans="1:121" s="4" customFormat="1" ht="15.75" customHeight="1">
      <c r="A48" s="2">
        <v>42</v>
      </c>
      <c r="B48" s="38" t="str">
        <f>IF(นักเรียน!C47="","",นักเรียน!C47)</f>
        <v/>
      </c>
      <c r="C48" s="39" t="str">
        <f>IF(นักเรียน!D47="","",นักเรียน!D47)</f>
        <v/>
      </c>
      <c r="D48" s="233" t="str">
        <f>IF(นักเรียน!E47="","",นักเรียน!E47)</f>
        <v/>
      </c>
      <c r="E48" s="185"/>
      <c r="F48" s="186"/>
      <c r="G48" s="186"/>
      <c r="H48" s="186"/>
      <c r="I48" s="186"/>
      <c r="J48" s="186"/>
      <c r="K48" s="186"/>
      <c r="L48" s="186"/>
      <c r="M48" s="185"/>
      <c r="N48" s="186"/>
      <c r="O48" s="186"/>
      <c r="P48" s="186"/>
      <c r="Q48" s="186"/>
      <c r="R48" s="237"/>
      <c r="S48" s="237"/>
      <c r="T48" s="187"/>
      <c r="U48" s="185"/>
      <c r="V48" s="186"/>
      <c r="W48" s="186"/>
      <c r="X48" s="186"/>
      <c r="Y48" s="186"/>
      <c r="Z48" s="186"/>
      <c r="AA48" s="185"/>
      <c r="AB48" s="186"/>
      <c r="AC48" s="186"/>
      <c r="AD48" s="186"/>
      <c r="AE48" s="186"/>
      <c r="AF48" s="186"/>
      <c r="AG48" s="186"/>
      <c r="AH48" s="186"/>
      <c r="AI48" s="186"/>
      <c r="AJ48" s="186"/>
      <c r="AK48" s="186"/>
      <c r="AL48" s="187"/>
      <c r="AM48" s="185"/>
      <c r="AN48" s="186"/>
      <c r="AO48" s="186"/>
      <c r="AP48" s="186"/>
      <c r="AQ48" s="186"/>
      <c r="AR48" s="186"/>
      <c r="AS48" s="185"/>
      <c r="AT48" s="186"/>
      <c r="AU48" s="186"/>
      <c r="AV48" s="186"/>
      <c r="AW48" s="186"/>
      <c r="AX48" s="186"/>
      <c r="AY48" s="185"/>
      <c r="AZ48" s="186"/>
      <c r="BA48" s="186"/>
      <c r="BB48" s="186"/>
      <c r="BC48" s="186"/>
      <c r="BD48" s="237"/>
      <c r="BE48" s="185"/>
      <c r="BF48" s="186"/>
      <c r="BG48" s="186"/>
      <c r="BH48" s="186"/>
      <c r="BI48" s="186"/>
      <c r="BJ48" s="186"/>
      <c r="BK48" s="185"/>
      <c r="BL48" s="186"/>
      <c r="BM48" s="186"/>
      <c r="BN48" s="186"/>
      <c r="BO48" s="186"/>
      <c r="BP48" s="186"/>
      <c r="BQ48" s="185"/>
      <c r="BR48" s="186"/>
      <c r="BS48" s="186"/>
      <c r="BT48" s="186"/>
      <c r="BU48" s="186"/>
      <c r="BV48" s="187"/>
      <c r="BW48" s="247" t="str">
        <f t="shared" si="2"/>
        <v/>
      </c>
      <c r="BX48" s="248" t="str">
        <f t="shared" si="3"/>
        <v/>
      </c>
      <c r="BY48" s="248" t="str">
        <f t="shared" si="4"/>
        <v/>
      </c>
      <c r="BZ48" s="247" t="str">
        <f t="shared" si="5"/>
        <v/>
      </c>
      <c r="CA48" s="248" t="str">
        <f t="shared" si="6"/>
        <v/>
      </c>
      <c r="CB48" s="248" t="str">
        <f t="shared" si="7"/>
        <v/>
      </c>
      <c r="CC48" s="248" t="str">
        <f t="shared" si="8"/>
        <v/>
      </c>
      <c r="CD48" s="248" t="str">
        <f t="shared" si="9"/>
        <v/>
      </c>
      <c r="CE48" s="248" t="str">
        <f t="shared" si="10"/>
        <v/>
      </c>
      <c r="CF48" s="248" t="str">
        <f t="shared" si="11"/>
        <v/>
      </c>
      <c r="CG48" s="248" t="str">
        <f t="shared" si="12"/>
        <v/>
      </c>
      <c r="CH48" s="248" t="str">
        <f t="shared" si="13"/>
        <v/>
      </c>
      <c r="CI48" s="248" t="str">
        <f t="shared" si="14"/>
        <v/>
      </c>
      <c r="CJ48" s="248" t="str">
        <f t="shared" si="15"/>
        <v/>
      </c>
      <c r="CK48" s="248" t="str">
        <f t="shared" si="16"/>
        <v/>
      </c>
      <c r="CL48" s="249" t="str">
        <f t="shared" si="45"/>
        <v/>
      </c>
      <c r="CM48" s="7" t="str">
        <f t="shared" si="46"/>
        <v/>
      </c>
      <c r="CP48" s="242" t="str">
        <f t="shared" si="19"/>
        <v/>
      </c>
      <c r="CQ48" s="243" t="str">
        <f t="shared" si="20"/>
        <v/>
      </c>
      <c r="CR48" s="242" t="str">
        <f t="shared" si="21"/>
        <v/>
      </c>
      <c r="CS48" s="243" t="str">
        <f t="shared" si="22"/>
        <v/>
      </c>
      <c r="CT48" s="243" t="str">
        <f t="shared" si="23"/>
        <v/>
      </c>
      <c r="CU48" s="242" t="str">
        <f t="shared" si="24"/>
        <v/>
      </c>
      <c r="CV48" s="243" t="str">
        <f t="shared" si="25"/>
        <v/>
      </c>
      <c r="CW48" s="242" t="str">
        <f t="shared" si="26"/>
        <v/>
      </c>
      <c r="CX48" s="243" t="str">
        <f t="shared" si="27"/>
        <v/>
      </c>
      <c r="CY48" s="243" t="str">
        <f t="shared" si="28"/>
        <v/>
      </c>
      <c r="CZ48" s="242" t="str">
        <f t="shared" si="29"/>
        <v/>
      </c>
      <c r="DA48" s="243" t="str">
        <f t="shared" si="30"/>
        <v/>
      </c>
      <c r="DB48" s="242" t="str">
        <f t="shared" si="31"/>
        <v/>
      </c>
      <c r="DC48" s="243" t="str">
        <f t="shared" si="32"/>
        <v/>
      </c>
      <c r="DD48" s="243" t="str">
        <f t="shared" si="33"/>
        <v/>
      </c>
      <c r="DE48" s="242" t="str">
        <f t="shared" si="34"/>
        <v/>
      </c>
      <c r="DF48" s="243" t="str">
        <f t="shared" si="35"/>
        <v/>
      </c>
      <c r="DG48" s="242" t="str">
        <f t="shared" si="36"/>
        <v/>
      </c>
      <c r="DH48" s="243" t="str">
        <f t="shared" si="37"/>
        <v/>
      </c>
      <c r="DI48" s="243" t="str">
        <f t="shared" si="38"/>
        <v/>
      </c>
      <c r="DJ48" s="242" t="str">
        <f t="shared" si="39"/>
        <v/>
      </c>
      <c r="DK48" s="243" t="str">
        <f t="shared" si="40"/>
        <v/>
      </c>
      <c r="DL48" s="242" t="str">
        <f t="shared" si="41"/>
        <v/>
      </c>
      <c r="DM48" s="243" t="str">
        <f t="shared" si="42"/>
        <v/>
      </c>
      <c r="DN48" s="243" t="str">
        <f t="shared" si="43"/>
        <v/>
      </c>
      <c r="DO48" s="243" t="str">
        <f t="shared" si="44"/>
        <v/>
      </c>
      <c r="DP48" s="242" t="str">
        <f t="shared" si="0"/>
        <v/>
      </c>
      <c r="DQ48" s="242" t="str">
        <f t="shared" si="1"/>
        <v/>
      </c>
    </row>
    <row r="49" spans="1:121" s="4" customFormat="1" ht="15.75" customHeight="1">
      <c r="A49" s="2">
        <v>43</v>
      </c>
      <c r="B49" s="38" t="str">
        <f>IF(นักเรียน!C48="","",นักเรียน!C48)</f>
        <v/>
      </c>
      <c r="C49" s="39" t="str">
        <f>IF(นักเรียน!D48="","",นักเรียน!D48)</f>
        <v/>
      </c>
      <c r="D49" s="233" t="str">
        <f>IF(นักเรียน!E48="","",นักเรียน!E48)</f>
        <v/>
      </c>
      <c r="E49" s="185"/>
      <c r="F49" s="186"/>
      <c r="G49" s="186"/>
      <c r="H49" s="186"/>
      <c r="I49" s="186"/>
      <c r="J49" s="186"/>
      <c r="K49" s="186"/>
      <c r="L49" s="186"/>
      <c r="M49" s="185"/>
      <c r="N49" s="186"/>
      <c r="O49" s="186"/>
      <c r="P49" s="186"/>
      <c r="Q49" s="186"/>
      <c r="R49" s="237"/>
      <c r="S49" s="237"/>
      <c r="T49" s="187"/>
      <c r="U49" s="185"/>
      <c r="V49" s="186"/>
      <c r="W49" s="186"/>
      <c r="X49" s="186"/>
      <c r="Y49" s="186"/>
      <c r="Z49" s="186"/>
      <c r="AA49" s="185"/>
      <c r="AB49" s="186"/>
      <c r="AC49" s="186"/>
      <c r="AD49" s="186"/>
      <c r="AE49" s="186"/>
      <c r="AF49" s="186"/>
      <c r="AG49" s="186"/>
      <c r="AH49" s="186"/>
      <c r="AI49" s="186"/>
      <c r="AJ49" s="186"/>
      <c r="AK49" s="186"/>
      <c r="AL49" s="187"/>
      <c r="AM49" s="185"/>
      <c r="AN49" s="186"/>
      <c r="AO49" s="186"/>
      <c r="AP49" s="186"/>
      <c r="AQ49" s="186"/>
      <c r="AR49" s="186"/>
      <c r="AS49" s="185"/>
      <c r="AT49" s="186"/>
      <c r="AU49" s="186"/>
      <c r="AV49" s="186"/>
      <c r="AW49" s="186"/>
      <c r="AX49" s="186"/>
      <c r="AY49" s="185"/>
      <c r="AZ49" s="186"/>
      <c r="BA49" s="186"/>
      <c r="BB49" s="186"/>
      <c r="BC49" s="186"/>
      <c r="BD49" s="237"/>
      <c r="BE49" s="185"/>
      <c r="BF49" s="186"/>
      <c r="BG49" s="186"/>
      <c r="BH49" s="186"/>
      <c r="BI49" s="186"/>
      <c r="BJ49" s="186"/>
      <c r="BK49" s="185"/>
      <c r="BL49" s="186"/>
      <c r="BM49" s="186"/>
      <c r="BN49" s="186"/>
      <c r="BO49" s="186"/>
      <c r="BP49" s="186"/>
      <c r="BQ49" s="185"/>
      <c r="BR49" s="186"/>
      <c r="BS49" s="186"/>
      <c r="BT49" s="186"/>
      <c r="BU49" s="186"/>
      <c r="BV49" s="187"/>
      <c r="BW49" s="247" t="str">
        <f t="shared" si="2"/>
        <v/>
      </c>
      <c r="BX49" s="248" t="str">
        <f t="shared" si="3"/>
        <v/>
      </c>
      <c r="BY49" s="248" t="str">
        <f t="shared" si="4"/>
        <v/>
      </c>
      <c r="BZ49" s="247" t="str">
        <f t="shared" si="5"/>
        <v/>
      </c>
      <c r="CA49" s="248" t="str">
        <f t="shared" si="6"/>
        <v/>
      </c>
      <c r="CB49" s="248" t="str">
        <f t="shared" si="7"/>
        <v/>
      </c>
      <c r="CC49" s="248" t="str">
        <f t="shared" si="8"/>
        <v/>
      </c>
      <c r="CD49" s="248" t="str">
        <f t="shared" si="9"/>
        <v/>
      </c>
      <c r="CE49" s="248" t="str">
        <f t="shared" si="10"/>
        <v/>
      </c>
      <c r="CF49" s="248" t="str">
        <f t="shared" si="11"/>
        <v/>
      </c>
      <c r="CG49" s="248" t="str">
        <f t="shared" si="12"/>
        <v/>
      </c>
      <c r="CH49" s="248" t="str">
        <f t="shared" si="13"/>
        <v/>
      </c>
      <c r="CI49" s="248" t="str">
        <f t="shared" si="14"/>
        <v/>
      </c>
      <c r="CJ49" s="248" t="str">
        <f t="shared" si="15"/>
        <v/>
      </c>
      <c r="CK49" s="248" t="str">
        <f t="shared" si="16"/>
        <v/>
      </c>
      <c r="CL49" s="249" t="str">
        <f t="shared" si="45"/>
        <v/>
      </c>
      <c r="CM49" s="7" t="str">
        <f t="shared" si="46"/>
        <v/>
      </c>
      <c r="CP49" s="242" t="str">
        <f t="shared" si="19"/>
        <v/>
      </c>
      <c r="CQ49" s="243" t="str">
        <f t="shared" si="20"/>
        <v/>
      </c>
      <c r="CR49" s="242" t="str">
        <f t="shared" si="21"/>
        <v/>
      </c>
      <c r="CS49" s="243" t="str">
        <f t="shared" si="22"/>
        <v/>
      </c>
      <c r="CT49" s="243" t="str">
        <f t="shared" si="23"/>
        <v/>
      </c>
      <c r="CU49" s="242" t="str">
        <f t="shared" si="24"/>
        <v/>
      </c>
      <c r="CV49" s="243" t="str">
        <f t="shared" si="25"/>
        <v/>
      </c>
      <c r="CW49" s="242" t="str">
        <f t="shared" si="26"/>
        <v/>
      </c>
      <c r="CX49" s="243" t="str">
        <f t="shared" si="27"/>
        <v/>
      </c>
      <c r="CY49" s="243" t="str">
        <f t="shared" si="28"/>
        <v/>
      </c>
      <c r="CZ49" s="242" t="str">
        <f t="shared" si="29"/>
        <v/>
      </c>
      <c r="DA49" s="243" t="str">
        <f t="shared" si="30"/>
        <v/>
      </c>
      <c r="DB49" s="242" t="str">
        <f t="shared" si="31"/>
        <v/>
      </c>
      <c r="DC49" s="243" t="str">
        <f t="shared" si="32"/>
        <v/>
      </c>
      <c r="DD49" s="243" t="str">
        <f t="shared" si="33"/>
        <v/>
      </c>
      <c r="DE49" s="242" t="str">
        <f t="shared" si="34"/>
        <v/>
      </c>
      <c r="DF49" s="243" t="str">
        <f t="shared" si="35"/>
        <v/>
      </c>
      <c r="DG49" s="242" t="str">
        <f t="shared" si="36"/>
        <v/>
      </c>
      <c r="DH49" s="243" t="str">
        <f t="shared" si="37"/>
        <v/>
      </c>
      <c r="DI49" s="243" t="str">
        <f t="shared" si="38"/>
        <v/>
      </c>
      <c r="DJ49" s="242" t="str">
        <f t="shared" si="39"/>
        <v/>
      </c>
      <c r="DK49" s="243" t="str">
        <f t="shared" si="40"/>
        <v/>
      </c>
      <c r="DL49" s="242" t="str">
        <f t="shared" si="41"/>
        <v/>
      </c>
      <c r="DM49" s="243" t="str">
        <f t="shared" si="42"/>
        <v/>
      </c>
      <c r="DN49" s="243" t="str">
        <f t="shared" si="43"/>
        <v/>
      </c>
      <c r="DO49" s="243" t="str">
        <f t="shared" si="44"/>
        <v/>
      </c>
      <c r="DP49" s="242" t="str">
        <f t="shared" si="0"/>
        <v/>
      </c>
      <c r="DQ49" s="242" t="str">
        <f t="shared" si="1"/>
        <v/>
      </c>
    </row>
    <row r="50" spans="1:121" s="4" customFormat="1" ht="15.75" customHeight="1">
      <c r="A50" s="2">
        <v>44</v>
      </c>
      <c r="B50" s="38" t="str">
        <f>IF(นักเรียน!C49="","",นักเรียน!C49)</f>
        <v/>
      </c>
      <c r="C50" s="39" t="str">
        <f>IF(นักเรียน!D49="","",นักเรียน!D49)</f>
        <v/>
      </c>
      <c r="D50" s="233" t="str">
        <f>IF(นักเรียน!E49="","",นักเรียน!E49)</f>
        <v/>
      </c>
      <c r="E50" s="185"/>
      <c r="F50" s="186"/>
      <c r="G50" s="186"/>
      <c r="H50" s="186"/>
      <c r="I50" s="186"/>
      <c r="J50" s="186"/>
      <c r="K50" s="186"/>
      <c r="L50" s="186"/>
      <c r="M50" s="185"/>
      <c r="N50" s="186"/>
      <c r="O50" s="186"/>
      <c r="P50" s="186"/>
      <c r="Q50" s="186"/>
      <c r="R50" s="237"/>
      <c r="S50" s="237"/>
      <c r="T50" s="187"/>
      <c r="U50" s="185"/>
      <c r="V50" s="186"/>
      <c r="W50" s="186"/>
      <c r="X50" s="186"/>
      <c r="Y50" s="186"/>
      <c r="Z50" s="186"/>
      <c r="AA50" s="185"/>
      <c r="AB50" s="186"/>
      <c r="AC50" s="186"/>
      <c r="AD50" s="186"/>
      <c r="AE50" s="186"/>
      <c r="AF50" s="186"/>
      <c r="AG50" s="186"/>
      <c r="AH50" s="186"/>
      <c r="AI50" s="186"/>
      <c r="AJ50" s="186"/>
      <c r="AK50" s="186"/>
      <c r="AL50" s="187"/>
      <c r="AM50" s="185"/>
      <c r="AN50" s="186"/>
      <c r="AO50" s="186"/>
      <c r="AP50" s="186"/>
      <c r="AQ50" s="186"/>
      <c r="AR50" s="186"/>
      <c r="AS50" s="185"/>
      <c r="AT50" s="186"/>
      <c r="AU50" s="186"/>
      <c r="AV50" s="186"/>
      <c r="AW50" s="186"/>
      <c r="AX50" s="186"/>
      <c r="AY50" s="185"/>
      <c r="AZ50" s="186"/>
      <c r="BA50" s="186"/>
      <c r="BB50" s="186"/>
      <c r="BC50" s="186"/>
      <c r="BD50" s="237"/>
      <c r="BE50" s="185"/>
      <c r="BF50" s="186"/>
      <c r="BG50" s="186"/>
      <c r="BH50" s="186"/>
      <c r="BI50" s="186"/>
      <c r="BJ50" s="186"/>
      <c r="BK50" s="185"/>
      <c r="BL50" s="186"/>
      <c r="BM50" s="186"/>
      <c r="BN50" s="186"/>
      <c r="BO50" s="186"/>
      <c r="BP50" s="186"/>
      <c r="BQ50" s="185"/>
      <c r="BR50" s="186"/>
      <c r="BS50" s="186"/>
      <c r="BT50" s="186"/>
      <c r="BU50" s="186"/>
      <c r="BV50" s="187"/>
      <c r="BW50" s="247" t="str">
        <f t="shared" si="2"/>
        <v/>
      </c>
      <c r="BX50" s="248" t="str">
        <f t="shared" si="3"/>
        <v/>
      </c>
      <c r="BY50" s="248" t="str">
        <f t="shared" si="4"/>
        <v/>
      </c>
      <c r="BZ50" s="247" t="str">
        <f t="shared" si="5"/>
        <v/>
      </c>
      <c r="CA50" s="248" t="str">
        <f t="shared" si="6"/>
        <v/>
      </c>
      <c r="CB50" s="248" t="str">
        <f t="shared" si="7"/>
        <v/>
      </c>
      <c r="CC50" s="248" t="str">
        <f t="shared" si="8"/>
        <v/>
      </c>
      <c r="CD50" s="248" t="str">
        <f t="shared" si="9"/>
        <v/>
      </c>
      <c r="CE50" s="248" t="str">
        <f t="shared" si="10"/>
        <v/>
      </c>
      <c r="CF50" s="248" t="str">
        <f t="shared" si="11"/>
        <v/>
      </c>
      <c r="CG50" s="248" t="str">
        <f t="shared" si="12"/>
        <v/>
      </c>
      <c r="CH50" s="248" t="str">
        <f t="shared" si="13"/>
        <v/>
      </c>
      <c r="CI50" s="248" t="str">
        <f t="shared" si="14"/>
        <v/>
      </c>
      <c r="CJ50" s="248" t="str">
        <f t="shared" si="15"/>
        <v/>
      </c>
      <c r="CK50" s="248" t="str">
        <f t="shared" si="16"/>
        <v/>
      </c>
      <c r="CL50" s="249" t="str">
        <f t="shared" si="45"/>
        <v/>
      </c>
      <c r="CM50" s="7" t="str">
        <f t="shared" si="46"/>
        <v/>
      </c>
      <c r="CP50" s="242" t="str">
        <f t="shared" si="19"/>
        <v/>
      </c>
      <c r="CQ50" s="243" t="str">
        <f t="shared" si="20"/>
        <v/>
      </c>
      <c r="CR50" s="242" t="str">
        <f t="shared" si="21"/>
        <v/>
      </c>
      <c r="CS50" s="243" t="str">
        <f t="shared" si="22"/>
        <v/>
      </c>
      <c r="CT50" s="243" t="str">
        <f t="shared" si="23"/>
        <v/>
      </c>
      <c r="CU50" s="242" t="str">
        <f t="shared" si="24"/>
        <v/>
      </c>
      <c r="CV50" s="243" t="str">
        <f t="shared" si="25"/>
        <v/>
      </c>
      <c r="CW50" s="242" t="str">
        <f t="shared" si="26"/>
        <v/>
      </c>
      <c r="CX50" s="243" t="str">
        <f t="shared" si="27"/>
        <v/>
      </c>
      <c r="CY50" s="243" t="str">
        <f t="shared" si="28"/>
        <v/>
      </c>
      <c r="CZ50" s="242" t="str">
        <f t="shared" si="29"/>
        <v/>
      </c>
      <c r="DA50" s="243" t="str">
        <f t="shared" si="30"/>
        <v/>
      </c>
      <c r="DB50" s="242" t="str">
        <f t="shared" si="31"/>
        <v/>
      </c>
      <c r="DC50" s="243" t="str">
        <f t="shared" si="32"/>
        <v/>
      </c>
      <c r="DD50" s="243" t="str">
        <f t="shared" si="33"/>
        <v/>
      </c>
      <c r="DE50" s="242" t="str">
        <f t="shared" si="34"/>
        <v/>
      </c>
      <c r="DF50" s="243" t="str">
        <f t="shared" si="35"/>
        <v/>
      </c>
      <c r="DG50" s="242" t="str">
        <f t="shared" si="36"/>
        <v/>
      </c>
      <c r="DH50" s="243" t="str">
        <f t="shared" si="37"/>
        <v/>
      </c>
      <c r="DI50" s="243" t="str">
        <f t="shared" si="38"/>
        <v/>
      </c>
      <c r="DJ50" s="242" t="str">
        <f t="shared" si="39"/>
        <v/>
      </c>
      <c r="DK50" s="243" t="str">
        <f t="shared" si="40"/>
        <v/>
      </c>
      <c r="DL50" s="242" t="str">
        <f t="shared" si="41"/>
        <v/>
      </c>
      <c r="DM50" s="243" t="str">
        <f t="shared" si="42"/>
        <v/>
      </c>
      <c r="DN50" s="243" t="str">
        <f t="shared" si="43"/>
        <v/>
      </c>
      <c r="DO50" s="243" t="str">
        <f t="shared" si="44"/>
        <v/>
      </c>
      <c r="DP50" s="242" t="str">
        <f t="shared" si="0"/>
        <v/>
      </c>
      <c r="DQ50" s="242" t="str">
        <f t="shared" si="1"/>
        <v/>
      </c>
    </row>
    <row r="51" spans="1:121" s="4" customFormat="1" ht="15.75" customHeight="1">
      <c r="A51" s="2">
        <v>45</v>
      </c>
      <c r="B51" s="38" t="str">
        <f>IF(นักเรียน!C50="","",นักเรียน!C50)</f>
        <v/>
      </c>
      <c r="C51" s="39" t="str">
        <f>IF(นักเรียน!D50="","",นักเรียน!D50)</f>
        <v/>
      </c>
      <c r="D51" s="233" t="str">
        <f>IF(นักเรียน!E50="","",นักเรียน!E50)</f>
        <v/>
      </c>
      <c r="E51" s="185"/>
      <c r="F51" s="186"/>
      <c r="G51" s="186"/>
      <c r="H51" s="186"/>
      <c r="I51" s="186"/>
      <c r="J51" s="186"/>
      <c r="K51" s="186"/>
      <c r="L51" s="186"/>
      <c r="M51" s="185"/>
      <c r="N51" s="186"/>
      <c r="O51" s="186"/>
      <c r="P51" s="186"/>
      <c r="Q51" s="186"/>
      <c r="R51" s="237"/>
      <c r="S51" s="237"/>
      <c r="T51" s="187"/>
      <c r="U51" s="185"/>
      <c r="V51" s="186"/>
      <c r="W51" s="186"/>
      <c r="X51" s="186"/>
      <c r="Y51" s="186"/>
      <c r="Z51" s="186"/>
      <c r="AA51" s="185"/>
      <c r="AB51" s="186"/>
      <c r="AC51" s="186"/>
      <c r="AD51" s="186"/>
      <c r="AE51" s="186"/>
      <c r="AF51" s="186"/>
      <c r="AG51" s="186"/>
      <c r="AH51" s="186"/>
      <c r="AI51" s="186"/>
      <c r="AJ51" s="186"/>
      <c r="AK51" s="186"/>
      <c r="AL51" s="187"/>
      <c r="AM51" s="185"/>
      <c r="AN51" s="186"/>
      <c r="AO51" s="186"/>
      <c r="AP51" s="186"/>
      <c r="AQ51" s="186"/>
      <c r="AR51" s="186"/>
      <c r="AS51" s="185"/>
      <c r="AT51" s="186"/>
      <c r="AU51" s="186"/>
      <c r="AV51" s="186"/>
      <c r="AW51" s="186"/>
      <c r="AX51" s="186"/>
      <c r="AY51" s="185"/>
      <c r="AZ51" s="186"/>
      <c r="BA51" s="186"/>
      <c r="BB51" s="186"/>
      <c r="BC51" s="186"/>
      <c r="BD51" s="237"/>
      <c r="BE51" s="185"/>
      <c r="BF51" s="186"/>
      <c r="BG51" s="186"/>
      <c r="BH51" s="186"/>
      <c r="BI51" s="186"/>
      <c r="BJ51" s="186"/>
      <c r="BK51" s="185"/>
      <c r="BL51" s="186"/>
      <c r="BM51" s="186"/>
      <c r="BN51" s="186"/>
      <c r="BO51" s="186"/>
      <c r="BP51" s="186"/>
      <c r="BQ51" s="185"/>
      <c r="BR51" s="186"/>
      <c r="BS51" s="186"/>
      <c r="BT51" s="186"/>
      <c r="BU51" s="186"/>
      <c r="BV51" s="187"/>
      <c r="BW51" s="247" t="str">
        <f t="shared" si="2"/>
        <v/>
      </c>
      <c r="BX51" s="248" t="str">
        <f t="shared" si="3"/>
        <v/>
      </c>
      <c r="BY51" s="248" t="str">
        <f t="shared" si="4"/>
        <v/>
      </c>
      <c r="BZ51" s="247" t="str">
        <f t="shared" si="5"/>
        <v/>
      </c>
      <c r="CA51" s="248" t="str">
        <f t="shared" si="6"/>
        <v/>
      </c>
      <c r="CB51" s="248" t="str">
        <f t="shared" si="7"/>
        <v/>
      </c>
      <c r="CC51" s="248" t="str">
        <f t="shared" si="8"/>
        <v/>
      </c>
      <c r="CD51" s="248" t="str">
        <f t="shared" si="9"/>
        <v/>
      </c>
      <c r="CE51" s="248" t="str">
        <f t="shared" si="10"/>
        <v/>
      </c>
      <c r="CF51" s="248" t="str">
        <f t="shared" si="11"/>
        <v/>
      </c>
      <c r="CG51" s="248" t="str">
        <f t="shared" si="12"/>
        <v/>
      </c>
      <c r="CH51" s="248" t="str">
        <f t="shared" si="13"/>
        <v/>
      </c>
      <c r="CI51" s="248" t="str">
        <f t="shared" si="14"/>
        <v/>
      </c>
      <c r="CJ51" s="248" t="str">
        <f t="shared" si="15"/>
        <v/>
      </c>
      <c r="CK51" s="248" t="str">
        <f t="shared" si="16"/>
        <v/>
      </c>
      <c r="CL51" s="249" t="str">
        <f t="shared" si="45"/>
        <v/>
      </c>
      <c r="CM51" s="7" t="str">
        <f t="shared" si="46"/>
        <v/>
      </c>
      <c r="CP51" s="242" t="str">
        <f t="shared" si="19"/>
        <v/>
      </c>
      <c r="CQ51" s="243" t="str">
        <f t="shared" si="20"/>
        <v/>
      </c>
      <c r="CR51" s="242" t="str">
        <f t="shared" si="21"/>
        <v/>
      </c>
      <c r="CS51" s="243" t="str">
        <f t="shared" si="22"/>
        <v/>
      </c>
      <c r="CT51" s="243" t="str">
        <f t="shared" si="23"/>
        <v/>
      </c>
      <c r="CU51" s="242" t="str">
        <f t="shared" si="24"/>
        <v/>
      </c>
      <c r="CV51" s="243" t="str">
        <f t="shared" si="25"/>
        <v/>
      </c>
      <c r="CW51" s="242" t="str">
        <f t="shared" si="26"/>
        <v/>
      </c>
      <c r="CX51" s="243" t="str">
        <f t="shared" si="27"/>
        <v/>
      </c>
      <c r="CY51" s="243" t="str">
        <f t="shared" si="28"/>
        <v/>
      </c>
      <c r="CZ51" s="242" t="str">
        <f t="shared" si="29"/>
        <v/>
      </c>
      <c r="DA51" s="243" t="str">
        <f t="shared" si="30"/>
        <v/>
      </c>
      <c r="DB51" s="242" t="str">
        <f t="shared" si="31"/>
        <v/>
      </c>
      <c r="DC51" s="243" t="str">
        <f t="shared" si="32"/>
        <v/>
      </c>
      <c r="DD51" s="243" t="str">
        <f t="shared" si="33"/>
        <v/>
      </c>
      <c r="DE51" s="242" t="str">
        <f t="shared" si="34"/>
        <v/>
      </c>
      <c r="DF51" s="243" t="str">
        <f t="shared" si="35"/>
        <v/>
      </c>
      <c r="DG51" s="242" t="str">
        <f t="shared" si="36"/>
        <v/>
      </c>
      <c r="DH51" s="243" t="str">
        <f t="shared" si="37"/>
        <v/>
      </c>
      <c r="DI51" s="243" t="str">
        <f t="shared" si="38"/>
        <v/>
      </c>
      <c r="DJ51" s="242" t="str">
        <f t="shared" si="39"/>
        <v/>
      </c>
      <c r="DK51" s="243" t="str">
        <f t="shared" si="40"/>
        <v/>
      </c>
      <c r="DL51" s="242" t="str">
        <f t="shared" si="41"/>
        <v/>
      </c>
      <c r="DM51" s="243" t="str">
        <f t="shared" si="42"/>
        <v/>
      </c>
      <c r="DN51" s="243" t="str">
        <f t="shared" si="43"/>
        <v/>
      </c>
      <c r="DO51" s="243" t="str">
        <f t="shared" si="44"/>
        <v/>
      </c>
      <c r="DP51" s="242" t="str">
        <f t="shared" si="0"/>
        <v/>
      </c>
      <c r="DQ51" s="242" t="str">
        <f t="shared" si="1"/>
        <v/>
      </c>
    </row>
    <row r="52" spans="1:121" s="163" customFormat="1" ht="15.75" customHeight="1"/>
    <row r="53" spans="1:121" s="164" customFormat="1"/>
    <row r="54" spans="1:121" s="164" customFormat="1"/>
    <row r="55" spans="1:121" s="164" customFormat="1"/>
    <row r="56" spans="1:121" s="164" customFormat="1"/>
    <row r="57" spans="1:121" s="164" customFormat="1"/>
    <row r="58" spans="1:121" s="164" customFormat="1"/>
    <row r="59" spans="1:121" s="164" customFormat="1"/>
    <row r="60" spans="1:121" s="164" customFormat="1"/>
    <row r="61" spans="1:121" s="164" customFormat="1"/>
    <row r="62" spans="1:121" s="164" customFormat="1"/>
    <row r="63" spans="1:121" s="164" customFormat="1"/>
    <row r="64" spans="1:121" s="164" customFormat="1"/>
    <row r="65" s="164" customFormat="1"/>
    <row r="66" s="164" customFormat="1"/>
    <row r="67" s="164" customFormat="1"/>
    <row r="68" s="164" customFormat="1"/>
    <row r="69" s="164" customFormat="1"/>
    <row r="70" s="164" customFormat="1"/>
    <row r="71" s="164" customFormat="1"/>
    <row r="72" s="164" customFormat="1"/>
    <row r="73" s="164" customFormat="1"/>
    <row r="74" s="164" customFormat="1"/>
    <row r="75" s="164" customFormat="1"/>
    <row r="76" s="164" customFormat="1"/>
    <row r="77" s="164" customFormat="1"/>
  </sheetData>
  <sheetProtection password="CF03" sheet="1" objects="1" scenarios="1" selectLockedCells="1"/>
  <mergeCells count="43">
    <mergeCell ref="DP4:DP6"/>
    <mergeCell ref="DQ4:DQ6"/>
    <mergeCell ref="DE5:DF5"/>
    <mergeCell ref="DG5:DH5"/>
    <mergeCell ref="DJ5:DK5"/>
    <mergeCell ref="DL5:DM5"/>
    <mergeCell ref="CI5:CK5"/>
    <mergeCell ref="BW4:CK4"/>
    <mergeCell ref="CL4:CL6"/>
    <mergeCell ref="CM4:CM6"/>
    <mergeCell ref="DO4:DO6"/>
    <mergeCell ref="AM5:AR5"/>
    <mergeCell ref="CU4:CY4"/>
    <mergeCell ref="CZ4:DD4"/>
    <mergeCell ref="DE4:DI4"/>
    <mergeCell ref="DJ4:DN4"/>
    <mergeCell ref="CR5:CS5"/>
    <mergeCell ref="CU5:CV5"/>
    <mergeCell ref="CW5:CX5"/>
    <mergeCell ref="CZ5:DA5"/>
    <mergeCell ref="DB5:DC5"/>
    <mergeCell ref="BW5:BY5"/>
    <mergeCell ref="BZ5:CB5"/>
    <mergeCell ref="CC5:CE5"/>
    <mergeCell ref="CF5:CH5"/>
    <mergeCell ref="CP4:CT4"/>
    <mergeCell ref="CP5:CQ5"/>
    <mergeCell ref="A4:A6"/>
    <mergeCell ref="B4:B6"/>
    <mergeCell ref="C4:C6"/>
    <mergeCell ref="D4:D6"/>
    <mergeCell ref="AS4:BV4"/>
    <mergeCell ref="E4:T4"/>
    <mergeCell ref="U4:AR4"/>
    <mergeCell ref="AS5:AX5"/>
    <mergeCell ref="AY5:BD5"/>
    <mergeCell ref="BE5:BJ5"/>
    <mergeCell ref="BK5:BP5"/>
    <mergeCell ref="BQ5:BV5"/>
    <mergeCell ref="E5:L5"/>
    <mergeCell ref="M5:T5"/>
    <mergeCell ref="U5:Z5"/>
    <mergeCell ref="AA5:AL5"/>
  </mergeCells>
  <dataValidations count="3">
    <dataValidation type="whole" allowBlank="1" showInputMessage="1" showErrorMessage="1" error="กรอกค่าระดับการประเมินเป็น 1 , 2 , 3 , 4 , 5 เท่านั้นครับ" sqref="AS7:BV51">
      <formula1>1</formula1>
      <formula2>5</formula2>
    </dataValidation>
    <dataValidation type="whole" allowBlank="1" showInputMessage="1" showErrorMessage="1" error="กรอกค่าระดับการประเมินเป็น 0 , 1 , 2 เท่านั้นครับ" sqref="E7:AR51">
      <formula1>0</formula1>
      <formula2>2</formula2>
    </dataValidation>
    <dataValidation allowBlank="1" showInputMessage="1" showErrorMessage="1" error="กรอกค่าระดับการประเมินเป็น 1 , 2 , 3 , 4 , 5 เท่านั้นครับ" sqref="BW7:CK51"/>
  </dataValidations>
  <pageMargins left="0.31496062992125984" right="0.31496062992125984" top="0.15748031496062992" bottom="0.19685039370078741" header="0.11811023622047245" footer="0.11811023622047245"/>
  <pageSetup paperSize="9" scale="95" orientation="portrait" blackAndWhite="1" horizontalDpi="4294967293" r:id="rId1"/>
  <colBreaks count="3" manualBreakCount="3">
    <brk id="20" max="50" man="1"/>
    <brk id="44" max="50" man="1"/>
    <brk id="74" max="50" man="1"/>
  </colBreaks>
</worksheet>
</file>

<file path=xl/worksheets/sheet6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P77"/>
  <sheetViews>
    <sheetView showGridLines="0" showRowColHeaders="0" workbookViewId="0">
      <selection activeCell="J2" sqref="J2"/>
    </sheetView>
  </sheetViews>
  <sheetFormatPr defaultColWidth="23.28515625" defaultRowHeight="22.5"/>
  <cols>
    <col min="1" max="1" width="7.140625" style="1" customWidth="1"/>
    <col min="2" max="2" width="4.140625" style="1" customWidth="1"/>
    <col min="3" max="3" width="9.85546875" style="1" customWidth="1"/>
    <col min="4" max="4" width="23.85546875" style="1" customWidth="1"/>
    <col min="5" max="5" width="11.42578125" style="1" customWidth="1"/>
    <col min="6" max="6" width="13.42578125" style="1" customWidth="1"/>
    <col min="7" max="7" width="10.85546875" style="280" customWidth="1"/>
    <col min="8" max="8" width="12.140625" style="1" customWidth="1"/>
    <col min="9" max="9" width="13.140625" style="1" customWidth="1"/>
    <col min="10" max="10" width="11.7109375" style="175" customWidth="1"/>
    <col min="11" max="13" width="8.28515625" style="175" customWidth="1"/>
    <col min="14" max="15" width="14.42578125" style="175" customWidth="1"/>
    <col min="16" max="16" width="23.28515625" style="175"/>
    <col min="17" max="16384" width="23.28515625" style="1"/>
  </cols>
  <sheetData>
    <row r="1" spans="2:16" s="6" customFormat="1" ht="19.5" customHeight="1">
      <c r="B1" s="36"/>
      <c r="C1" s="36"/>
      <c r="D1" s="371" t="s">
        <v>46</v>
      </c>
      <c r="E1" s="371"/>
      <c r="F1" s="371"/>
      <c r="G1" s="371"/>
      <c r="H1" s="371"/>
      <c r="I1" s="371"/>
      <c r="J1" s="154"/>
      <c r="K1" s="154"/>
      <c r="L1" s="154"/>
      <c r="M1" s="154"/>
      <c r="N1" s="154"/>
      <c r="O1" s="154"/>
      <c r="P1" s="154"/>
    </row>
    <row r="2" spans="2:16" s="6" customFormat="1" ht="19.5" customHeight="1">
      <c r="B2" s="36"/>
      <c r="C2" s="36"/>
      <c r="D2" s="36"/>
      <c r="E2" s="49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F2" s="492"/>
      <c r="G2" s="492"/>
      <c r="H2" s="492"/>
      <c r="I2" s="492"/>
      <c r="J2" s="154"/>
      <c r="K2" s="154"/>
      <c r="L2" s="154"/>
      <c r="M2" s="154"/>
      <c r="N2" s="154"/>
      <c r="O2" s="154"/>
      <c r="P2" s="154"/>
    </row>
    <row r="3" spans="2:16" s="30" customFormat="1" ht="7.5" customHeight="1">
      <c r="G3" s="278"/>
      <c r="J3" s="154"/>
      <c r="K3" s="154"/>
      <c r="L3" s="154"/>
      <c r="M3" s="154"/>
      <c r="N3" s="154"/>
      <c r="O3" s="154"/>
      <c r="P3" s="154"/>
    </row>
    <row r="4" spans="2:16" s="30" customFormat="1" ht="21" customHeight="1">
      <c r="B4" s="490" t="s">
        <v>0</v>
      </c>
      <c r="C4" s="491" t="str">
        <f>สรุปผลสมรรถนะ!C4</f>
        <v>เลขประจำตัวนักเรียน</v>
      </c>
      <c r="D4" s="490" t="s">
        <v>1</v>
      </c>
      <c r="E4" s="493" t="s">
        <v>263</v>
      </c>
      <c r="F4" s="493"/>
      <c r="G4" s="493"/>
      <c r="H4" s="493"/>
      <c r="I4" s="493"/>
      <c r="J4" s="154"/>
      <c r="K4" s="485" t="s">
        <v>295</v>
      </c>
      <c r="L4" s="485"/>
      <c r="M4" s="485"/>
      <c r="N4" s="485"/>
      <c r="O4" s="485"/>
      <c r="P4" s="154"/>
    </row>
    <row r="5" spans="2:16" ht="15.75" customHeight="1">
      <c r="B5" s="490"/>
      <c r="C5" s="491"/>
      <c r="D5" s="490"/>
      <c r="E5" s="494" t="s">
        <v>318</v>
      </c>
      <c r="F5" s="494" t="s">
        <v>320</v>
      </c>
      <c r="G5" s="496" t="s">
        <v>319</v>
      </c>
      <c r="H5" s="496" t="s">
        <v>322</v>
      </c>
      <c r="I5" s="496" t="s">
        <v>2</v>
      </c>
      <c r="K5" s="486"/>
      <c r="L5" s="486"/>
      <c r="M5" s="486"/>
      <c r="N5" s="486"/>
      <c r="O5" s="486"/>
    </row>
    <row r="6" spans="2:16" ht="15.75" customHeight="1">
      <c r="B6" s="490"/>
      <c r="C6" s="491"/>
      <c r="D6" s="490"/>
      <c r="E6" s="495"/>
      <c r="F6" s="495"/>
      <c r="G6" s="496"/>
      <c r="H6" s="496"/>
      <c r="I6" s="496"/>
      <c r="K6" s="487" t="s">
        <v>268</v>
      </c>
      <c r="L6" s="488"/>
      <c r="M6" s="489"/>
      <c r="N6" s="226" t="s">
        <v>2</v>
      </c>
      <c r="O6" s="226" t="s">
        <v>270</v>
      </c>
    </row>
    <row r="7" spans="2:16" s="3" customFormat="1" ht="15.75" customHeight="1">
      <c r="B7" s="2">
        <v>1</v>
      </c>
      <c r="C7" s="38">
        <f>IF(นักเรียน!C6="","",นักเรียน!C6)</f>
        <v>5163</v>
      </c>
      <c r="D7" s="189" t="str">
        <f>IF(นักเรียน!D6="","",นักเรียน!D6)</f>
        <v>เด็กชายจีรวัฒน์  โพธิ์ศรี</v>
      </c>
      <c r="E7" s="281" t="str">
        <f>ครูประเมินนักเรียน!BG10</f>
        <v/>
      </c>
      <c r="F7" s="281">
        <f>นักเรียนประเมินตนเอง!CT7</f>
        <v>74.17</v>
      </c>
      <c r="G7" s="281" t="str">
        <f>IF(OR(E7="",F7=""),"",ROUND(AVERAGE(E7,F7),2))</f>
        <v/>
      </c>
      <c r="H7" s="171" t="str">
        <f t="shared" ref="H7:H51" si="0">IF(G7="","",VLOOKUP(G7,gradeforcomp,4,TRUE))</f>
        <v/>
      </c>
      <c r="I7" s="171" t="str">
        <f t="shared" ref="I7:I51" si="1">IF(G7="","",VLOOKUP(G7,gradeforcomp,5,TRUE))</f>
        <v/>
      </c>
      <c r="J7" s="176"/>
      <c r="K7" s="236">
        <f>IF(เกณฑ์!B6="","",เกณฑ์!B6)</f>
        <v>0</v>
      </c>
      <c r="L7" s="236" t="str">
        <f>IF(เกณฑ์!C6="","",เกณฑ์!C6)</f>
        <v xml:space="preserve"> -</v>
      </c>
      <c r="M7" s="236">
        <f>IF(เกณฑ์!D6="","",เกณฑ์!D6)</f>
        <v>39</v>
      </c>
      <c r="N7" s="236">
        <f>IF(เกณฑ์!E6="","",เกณฑ์!E6)</f>
        <v>0</v>
      </c>
      <c r="O7" s="236" t="str">
        <f>IF(เกณฑ์!F6="","",เกณฑ์!F6)</f>
        <v>ปรับปรุง</v>
      </c>
      <c r="P7" s="176"/>
    </row>
    <row r="8" spans="2:16" s="3" customFormat="1" ht="15.75" customHeight="1">
      <c r="B8" s="2">
        <v>2</v>
      </c>
      <c r="C8" s="38">
        <f>IF(นักเรียน!C7="","",นักเรียน!C7)</f>
        <v>5168</v>
      </c>
      <c r="D8" s="189" t="str">
        <f>IF(นักเรียน!D7="","",นักเรียน!D7)</f>
        <v>เด็กชายวันชัย  แก้วดอนลี</v>
      </c>
      <c r="E8" s="281" t="str">
        <f>ครูประเมินนักเรียน!BG11</f>
        <v/>
      </c>
      <c r="F8" s="281">
        <f>นักเรียนประเมินตนเอง!CT8</f>
        <v>58.13</v>
      </c>
      <c r="G8" s="281" t="str">
        <f t="shared" ref="G8:G51" si="2">IF(OR(E8="",F8=""),"",ROUND(AVERAGE(E8,F8),2))</f>
        <v/>
      </c>
      <c r="H8" s="171" t="str">
        <f t="shared" si="0"/>
        <v/>
      </c>
      <c r="I8" s="171" t="str">
        <f t="shared" si="1"/>
        <v/>
      </c>
      <c r="J8" s="176"/>
      <c r="K8" s="236">
        <f>IF(เกณฑ์!B7="","",เกณฑ์!B7)</f>
        <v>40</v>
      </c>
      <c r="L8" s="236" t="str">
        <f>IF(เกณฑ์!C7="","",เกณฑ์!C7)</f>
        <v xml:space="preserve"> -</v>
      </c>
      <c r="M8" s="236">
        <f>IF(เกณฑ์!D7="","",เกณฑ์!D7)</f>
        <v>74</v>
      </c>
      <c r="N8" s="236">
        <f>IF(เกณฑ์!E7="","",เกณฑ์!E7)</f>
        <v>1</v>
      </c>
      <c r="O8" s="236" t="str">
        <f>IF(เกณฑ์!F7="","",เกณฑ์!F7)</f>
        <v>ดี</v>
      </c>
      <c r="P8" s="176"/>
    </row>
    <row r="9" spans="2:16" s="3" customFormat="1" ht="15.75" customHeight="1">
      <c r="B9" s="2">
        <v>3</v>
      </c>
      <c r="C9" s="38">
        <f>IF(นักเรียน!C8="","",นักเรียน!C8)</f>
        <v>5169</v>
      </c>
      <c r="D9" s="189" t="str">
        <f>IF(นักเรียน!D8="","",นักเรียน!D8)</f>
        <v>เด็กชายเกียรติดำรงค์  ปึงเจริญปัญญา</v>
      </c>
      <c r="E9" s="281" t="str">
        <f>ครูประเมินนักเรียน!BG12</f>
        <v/>
      </c>
      <c r="F9" s="281">
        <f>นักเรียนประเมินตนเอง!CT9</f>
        <v>80.42</v>
      </c>
      <c r="G9" s="281" t="str">
        <f t="shared" si="2"/>
        <v/>
      </c>
      <c r="H9" s="171" t="str">
        <f t="shared" si="0"/>
        <v/>
      </c>
      <c r="I9" s="171" t="str">
        <f t="shared" si="1"/>
        <v/>
      </c>
      <c r="J9" s="176"/>
      <c r="K9" s="236">
        <f>IF(เกณฑ์!B8="","",เกณฑ์!B8)</f>
        <v>75</v>
      </c>
      <c r="L9" s="236" t="str">
        <f>IF(เกณฑ์!C8="","",เกณฑ์!C8)</f>
        <v xml:space="preserve"> -</v>
      </c>
      <c r="M9" s="236">
        <f>IF(เกณฑ์!D8="","",เกณฑ์!D8)</f>
        <v>100</v>
      </c>
      <c r="N9" s="236">
        <f>IF(เกณฑ์!E8="","",เกณฑ์!E8)</f>
        <v>2</v>
      </c>
      <c r="O9" s="236" t="str">
        <f>IF(เกณฑ์!F8="","",เกณฑ์!F8)</f>
        <v>ดีมาก</v>
      </c>
      <c r="P9" s="176"/>
    </row>
    <row r="10" spans="2:16" s="3" customFormat="1" ht="15.75" customHeight="1">
      <c r="B10" s="2">
        <v>4</v>
      </c>
      <c r="C10" s="38">
        <f>IF(นักเรียน!C9="","",นักเรียน!C9)</f>
        <v>5170</v>
      </c>
      <c r="D10" s="189" t="str">
        <f>IF(นักเรียน!D9="","",นักเรียน!D9)</f>
        <v>เด็กชายสิปปนนท์  เชิดรุ่งเรือง</v>
      </c>
      <c r="E10" s="281" t="str">
        <f>ครูประเมินนักเรียน!BG13</f>
        <v/>
      </c>
      <c r="F10" s="281" t="str">
        <f>นักเรียนประเมินตนเอง!CT10</f>
        <v/>
      </c>
      <c r="G10" s="281" t="str">
        <f t="shared" si="2"/>
        <v/>
      </c>
      <c r="H10" s="171" t="str">
        <f t="shared" si="0"/>
        <v/>
      </c>
      <c r="I10" s="171" t="str">
        <f t="shared" si="1"/>
        <v/>
      </c>
      <c r="J10" s="176"/>
      <c r="K10" s="236" t="str">
        <f>IF(เกณฑ์!B9="","",เกณฑ์!B9)</f>
        <v/>
      </c>
      <c r="L10" s="236" t="str">
        <f>IF(เกณฑ์!C9="","",เกณฑ์!C9)</f>
        <v/>
      </c>
      <c r="M10" s="236" t="str">
        <f>IF(เกณฑ์!D9="","",เกณฑ์!D9)</f>
        <v/>
      </c>
      <c r="N10" s="236">
        <f>IF(เกณฑ์!E9="","",เกณฑ์!E9)</f>
        <v>3</v>
      </c>
      <c r="O10" s="236" t="str">
        <f>IF(เกณฑ์!F9="","",เกณฑ์!F9)</f>
        <v/>
      </c>
      <c r="P10" s="176"/>
    </row>
    <row r="11" spans="2:16" s="3" customFormat="1" ht="15.75" customHeight="1">
      <c r="B11" s="2">
        <v>5</v>
      </c>
      <c r="C11" s="38">
        <f>IF(นักเรียน!C10="","",นักเรียน!C10)</f>
        <v>5172</v>
      </c>
      <c r="D11" s="189" t="str">
        <f>IF(นักเรียน!D10="","",นักเรียน!D10)</f>
        <v>เด็กชายทักษิณ  สืบเพ็ง</v>
      </c>
      <c r="E11" s="281" t="str">
        <f>ครูประเมินนักเรียน!BG14</f>
        <v/>
      </c>
      <c r="F11" s="281" t="str">
        <f>นักเรียนประเมินตนเอง!CT11</f>
        <v/>
      </c>
      <c r="G11" s="281" t="str">
        <f t="shared" si="2"/>
        <v/>
      </c>
      <c r="H11" s="171" t="str">
        <f t="shared" si="0"/>
        <v/>
      </c>
      <c r="I11" s="171" t="str">
        <f t="shared" si="1"/>
        <v/>
      </c>
      <c r="J11" s="176"/>
      <c r="K11" s="178"/>
      <c r="L11" s="178"/>
      <c r="M11" s="178"/>
      <c r="N11" s="178"/>
      <c r="O11" s="178"/>
      <c r="P11" s="176"/>
    </row>
    <row r="12" spans="2:16" s="3" customFormat="1" ht="15.75" customHeight="1">
      <c r="B12" s="2">
        <v>6</v>
      </c>
      <c r="C12" s="38">
        <f>IF(นักเรียน!C11="","",นักเรียน!C11)</f>
        <v>5194</v>
      </c>
      <c r="D12" s="189" t="str">
        <f>IF(นักเรียน!D11="","",นักเรียน!D11)</f>
        <v>เด็กชายพงศ์พิสุทธิ์  จินดา</v>
      </c>
      <c r="E12" s="281" t="str">
        <f>ครูประเมินนักเรียน!BG15</f>
        <v/>
      </c>
      <c r="F12" s="281" t="str">
        <f>นักเรียนประเมินตนเอง!CT12</f>
        <v/>
      </c>
      <c r="G12" s="281" t="str">
        <f t="shared" si="2"/>
        <v/>
      </c>
      <c r="H12" s="171" t="str">
        <f t="shared" si="0"/>
        <v/>
      </c>
      <c r="I12" s="171" t="str">
        <f t="shared" si="1"/>
        <v/>
      </c>
      <c r="J12" s="176"/>
      <c r="K12" s="176"/>
      <c r="L12" s="176"/>
      <c r="M12" s="176"/>
      <c r="N12" s="176"/>
      <c r="O12" s="176"/>
      <c r="P12" s="176"/>
    </row>
    <row r="13" spans="2:16" s="3" customFormat="1" ht="15.75" customHeight="1">
      <c r="B13" s="2">
        <v>7</v>
      </c>
      <c r="C13" s="38">
        <f>IF(นักเรียน!C12="","",นักเรียน!C12)</f>
        <v>5599</v>
      </c>
      <c r="D13" s="189" t="str">
        <f>IF(นักเรียน!D12="","",นักเรียน!D12)</f>
        <v>เด็กชายอนุสรณ์  หาญสุด</v>
      </c>
      <c r="E13" s="281" t="str">
        <f>ครูประเมินนักเรียน!BG16</f>
        <v/>
      </c>
      <c r="F13" s="281" t="str">
        <f>นักเรียนประเมินตนเอง!CT13</f>
        <v/>
      </c>
      <c r="G13" s="281" t="str">
        <f t="shared" si="2"/>
        <v/>
      </c>
      <c r="H13" s="171" t="str">
        <f t="shared" si="0"/>
        <v/>
      </c>
      <c r="I13" s="171" t="str">
        <f t="shared" si="1"/>
        <v/>
      </c>
      <c r="J13" s="176"/>
      <c r="K13" s="176"/>
      <c r="L13" s="176"/>
      <c r="M13" s="176"/>
      <c r="N13" s="176"/>
      <c r="O13" s="176"/>
      <c r="P13" s="176"/>
    </row>
    <row r="14" spans="2:16" s="3" customFormat="1" ht="15.75" customHeight="1">
      <c r="B14" s="2">
        <v>8</v>
      </c>
      <c r="C14" s="38">
        <f>IF(นักเรียน!C13="","",นักเรียน!C13)</f>
        <v>5600</v>
      </c>
      <c r="D14" s="189" t="str">
        <f>IF(นักเรียน!D13="","",นักเรียน!D13)</f>
        <v>เด็กชายอนุศักดิ์  หาญสุด</v>
      </c>
      <c r="E14" s="281" t="str">
        <f>ครูประเมินนักเรียน!BG17</f>
        <v/>
      </c>
      <c r="F14" s="281" t="str">
        <f>นักเรียนประเมินตนเอง!CT14</f>
        <v/>
      </c>
      <c r="G14" s="281" t="str">
        <f t="shared" si="2"/>
        <v/>
      </c>
      <c r="H14" s="171" t="str">
        <f t="shared" si="0"/>
        <v/>
      </c>
      <c r="I14" s="171" t="str">
        <f t="shared" si="1"/>
        <v/>
      </c>
      <c r="J14" s="176"/>
      <c r="K14" s="485" t="s">
        <v>296</v>
      </c>
      <c r="L14" s="485"/>
      <c r="M14" s="485"/>
      <c r="N14" s="485"/>
      <c r="O14" s="485"/>
      <c r="P14" s="176"/>
    </row>
    <row r="15" spans="2:16" s="3" customFormat="1" ht="15.75" customHeight="1">
      <c r="B15" s="2">
        <v>9</v>
      </c>
      <c r="C15" s="38">
        <f>IF(นักเรียน!C14="","",นักเรียน!C14)</f>
        <v>5174</v>
      </c>
      <c r="D15" s="189" t="str">
        <f>IF(นักเรียน!D14="","",นักเรียน!D14)</f>
        <v>เด็กหญิงกาญจนา  ตรีเมฆ</v>
      </c>
      <c r="E15" s="281" t="str">
        <f>ครูประเมินนักเรียน!BG18</f>
        <v/>
      </c>
      <c r="F15" s="281" t="str">
        <f>นักเรียนประเมินตนเอง!CT15</f>
        <v/>
      </c>
      <c r="G15" s="281" t="str">
        <f t="shared" si="2"/>
        <v/>
      </c>
      <c r="H15" s="171" t="str">
        <f t="shared" si="0"/>
        <v/>
      </c>
      <c r="I15" s="171" t="str">
        <f t="shared" si="1"/>
        <v/>
      </c>
      <c r="J15" s="176"/>
      <c r="K15" s="486"/>
      <c r="L15" s="486"/>
      <c r="M15" s="486"/>
      <c r="N15" s="486"/>
      <c r="O15" s="486"/>
      <c r="P15" s="176"/>
    </row>
    <row r="16" spans="2:16" s="3" customFormat="1" ht="15.75" customHeight="1">
      <c r="B16" s="2">
        <v>10</v>
      </c>
      <c r="C16" s="38">
        <f>IF(นักเรียน!C15="","",นักเรียน!C15)</f>
        <v>5178</v>
      </c>
      <c r="D16" s="189" t="str">
        <f>IF(นักเรียน!D15="","",นักเรียน!D15)</f>
        <v>เด็กหญิงศิริรัตน์  เรศร์คงธนวัฒน์</v>
      </c>
      <c r="E16" s="281" t="str">
        <f>ครูประเมินนักเรียน!BG19</f>
        <v/>
      </c>
      <c r="F16" s="281" t="str">
        <f>นักเรียนประเมินตนเอง!CT16</f>
        <v/>
      </c>
      <c r="G16" s="281" t="str">
        <f t="shared" si="2"/>
        <v/>
      </c>
      <c r="H16" s="171" t="str">
        <f t="shared" si="0"/>
        <v/>
      </c>
      <c r="I16" s="171" t="str">
        <f t="shared" si="1"/>
        <v/>
      </c>
      <c r="J16" s="176"/>
      <c r="K16" s="487" t="s">
        <v>268</v>
      </c>
      <c r="L16" s="488"/>
      <c r="M16" s="489"/>
      <c r="N16" s="226" t="s">
        <v>2</v>
      </c>
      <c r="O16" s="226" t="s">
        <v>270</v>
      </c>
      <c r="P16" s="176"/>
    </row>
    <row r="17" spans="2:16" s="3" customFormat="1" ht="15.75" customHeight="1">
      <c r="B17" s="2">
        <v>11</v>
      </c>
      <c r="C17" s="38">
        <f>IF(นักเรียน!C16="","",นักเรียน!C16)</f>
        <v>5179</v>
      </c>
      <c r="D17" s="189" t="str">
        <f>IF(นักเรียน!D16="","",นักเรียน!D16)</f>
        <v>เด็กหญิงวัชรี  เรือนเพชร</v>
      </c>
      <c r="E17" s="281" t="str">
        <f>ครูประเมินนักเรียน!BG20</f>
        <v/>
      </c>
      <c r="F17" s="281" t="str">
        <f>นักเรียนประเมินตนเอง!CT17</f>
        <v/>
      </c>
      <c r="G17" s="281" t="str">
        <f t="shared" si="2"/>
        <v/>
      </c>
      <c r="H17" s="171" t="str">
        <f t="shared" si="0"/>
        <v/>
      </c>
      <c r="I17" s="171" t="str">
        <f t="shared" si="1"/>
        <v/>
      </c>
      <c r="J17" s="176"/>
      <c r="K17" s="236">
        <f>IF(เกณฑ์!B14="","",เกณฑ์!B14)</f>
        <v>0</v>
      </c>
      <c r="L17" s="236" t="str">
        <f>IF(เกณฑ์!C14="","",เกณฑ์!C14)</f>
        <v xml:space="preserve"> -</v>
      </c>
      <c r="M17" s="236">
        <f>IF(เกณฑ์!D14="","",เกณฑ์!D14)</f>
        <v>39</v>
      </c>
      <c r="N17" s="236">
        <f>IF(เกณฑ์!E14="","",เกณฑ์!E14)</f>
        <v>0</v>
      </c>
      <c r="O17" s="236" t="str">
        <f>IF(เกณฑ์!F14="","",เกณฑ์!F14)</f>
        <v>ปรับปรุง</v>
      </c>
      <c r="P17" s="176"/>
    </row>
    <row r="18" spans="2:16" s="3" customFormat="1" ht="15.75" customHeight="1">
      <c r="B18" s="2">
        <v>12</v>
      </c>
      <c r="C18" s="38">
        <f>IF(นักเรียน!C17="","",นักเรียน!C17)</f>
        <v>5183</v>
      </c>
      <c r="D18" s="189" t="str">
        <f>IF(นักเรียน!D17="","",นักเรียน!D17)</f>
        <v>เด็กหญิงพัชรา  สนธิรักษ์</v>
      </c>
      <c r="E18" s="281" t="str">
        <f>ครูประเมินนักเรียน!BG21</f>
        <v/>
      </c>
      <c r="F18" s="281" t="str">
        <f>นักเรียนประเมินตนเอง!CT18</f>
        <v/>
      </c>
      <c r="G18" s="281" t="str">
        <f t="shared" si="2"/>
        <v/>
      </c>
      <c r="H18" s="171" t="str">
        <f t="shared" si="0"/>
        <v/>
      </c>
      <c r="I18" s="171" t="str">
        <f t="shared" si="1"/>
        <v/>
      </c>
      <c r="J18" s="176"/>
      <c r="K18" s="236">
        <f>IF(เกณฑ์!B15="","",เกณฑ์!B15)</f>
        <v>40</v>
      </c>
      <c r="L18" s="236" t="str">
        <f>IF(เกณฑ์!C15="","",เกณฑ์!C15)</f>
        <v xml:space="preserve"> -</v>
      </c>
      <c r="M18" s="236">
        <f>IF(เกณฑ์!D15="","",เกณฑ์!D15)</f>
        <v>74</v>
      </c>
      <c r="N18" s="236">
        <f>IF(เกณฑ์!E15="","",เกณฑ์!E15)</f>
        <v>1</v>
      </c>
      <c r="O18" s="236" t="str">
        <f>IF(เกณฑ์!F15="","",เกณฑ์!F15)</f>
        <v>พอใช้</v>
      </c>
      <c r="P18" s="176"/>
    </row>
    <row r="19" spans="2:16" s="3" customFormat="1" ht="15.75" customHeight="1">
      <c r="B19" s="2">
        <v>13</v>
      </c>
      <c r="C19" s="38">
        <f>IF(นักเรียน!C18="","",นักเรียน!C18)</f>
        <v>5185</v>
      </c>
      <c r="D19" s="189" t="str">
        <f>IF(นักเรียน!D18="","",นักเรียน!D18)</f>
        <v>เด็กหญิงกรรณิการ์  ต่างครบุรี</v>
      </c>
      <c r="E19" s="281" t="str">
        <f>ครูประเมินนักเรียน!BG22</f>
        <v/>
      </c>
      <c r="F19" s="281" t="str">
        <f>นักเรียนประเมินตนเอง!CT19</f>
        <v/>
      </c>
      <c r="G19" s="281" t="str">
        <f t="shared" si="2"/>
        <v/>
      </c>
      <c r="H19" s="171" t="str">
        <f t="shared" si="0"/>
        <v/>
      </c>
      <c r="I19" s="171" t="str">
        <f t="shared" si="1"/>
        <v/>
      </c>
      <c r="J19" s="176"/>
      <c r="K19" s="236">
        <f>IF(เกณฑ์!B16="","",เกณฑ์!B16)</f>
        <v>75</v>
      </c>
      <c r="L19" s="236" t="str">
        <f>IF(เกณฑ์!C16="","",เกณฑ์!C16)</f>
        <v xml:space="preserve"> -</v>
      </c>
      <c r="M19" s="236">
        <f>IF(เกณฑ์!D16="","",เกณฑ์!D16)</f>
        <v>89</v>
      </c>
      <c r="N19" s="236">
        <f>IF(เกณฑ์!E16="","",เกณฑ์!E16)</f>
        <v>2</v>
      </c>
      <c r="O19" s="236" t="str">
        <f>IF(เกณฑ์!F16="","",เกณฑ์!F16)</f>
        <v>ดี</v>
      </c>
      <c r="P19" s="176"/>
    </row>
    <row r="20" spans="2:16" s="3" customFormat="1" ht="15.75" customHeight="1">
      <c r="B20" s="2">
        <v>14</v>
      </c>
      <c r="C20" s="38">
        <f>IF(นักเรียน!C19="","",นักเรียน!C19)</f>
        <v>5279</v>
      </c>
      <c r="D20" s="189" t="str">
        <f>IF(นักเรียน!D19="","",นักเรียน!D19)</f>
        <v>เด็กหญิงจิราภรณ์  กลิ่นนางรอง</v>
      </c>
      <c r="E20" s="281" t="str">
        <f>ครูประเมินนักเรียน!BG23</f>
        <v/>
      </c>
      <c r="F20" s="281" t="str">
        <f>นักเรียนประเมินตนเอง!CT20</f>
        <v/>
      </c>
      <c r="G20" s="281" t="str">
        <f t="shared" si="2"/>
        <v/>
      </c>
      <c r="H20" s="171" t="str">
        <f t="shared" si="0"/>
        <v/>
      </c>
      <c r="I20" s="171" t="str">
        <f t="shared" si="1"/>
        <v/>
      </c>
      <c r="J20" s="176"/>
      <c r="K20" s="236">
        <f>IF(เกณฑ์!B17="","",เกณฑ์!B17)</f>
        <v>90</v>
      </c>
      <c r="L20" s="236" t="str">
        <f>IF(เกณฑ์!C17="","",เกณฑ์!C17)</f>
        <v xml:space="preserve"> -</v>
      </c>
      <c r="M20" s="236">
        <f>IF(เกณฑ์!D17="","",เกณฑ์!D17)</f>
        <v>100</v>
      </c>
      <c r="N20" s="236">
        <f>IF(เกณฑ์!E17="","",เกณฑ์!E17)</f>
        <v>3</v>
      </c>
      <c r="O20" s="236" t="str">
        <f>IF(เกณฑ์!F17="","",เกณฑ์!F17)</f>
        <v>ดีเยี่ยม</v>
      </c>
      <c r="P20" s="176"/>
    </row>
    <row r="21" spans="2:16" s="3" customFormat="1" ht="15.75" customHeight="1">
      <c r="B21" s="2">
        <v>15</v>
      </c>
      <c r="C21" s="38">
        <f>IF(นักเรียน!C20="","",นักเรียน!C20)</f>
        <v>5427</v>
      </c>
      <c r="D21" s="189" t="str">
        <f>IF(นักเรียน!D20="","",นักเรียน!D20)</f>
        <v>เด็กหญิงเบญจรัตน์  รอดนางรอง</v>
      </c>
      <c r="E21" s="281" t="str">
        <f>ครูประเมินนักเรียน!BG24</f>
        <v/>
      </c>
      <c r="F21" s="281" t="str">
        <f>นักเรียนประเมินตนเอง!CT21</f>
        <v/>
      </c>
      <c r="G21" s="281" t="str">
        <f t="shared" si="2"/>
        <v/>
      </c>
      <c r="H21" s="171" t="str">
        <f t="shared" si="0"/>
        <v/>
      </c>
      <c r="I21" s="171" t="str">
        <f t="shared" si="1"/>
        <v/>
      </c>
      <c r="J21" s="176"/>
      <c r="K21" s="176"/>
      <c r="L21" s="176"/>
      <c r="M21" s="176"/>
      <c r="N21" s="176"/>
      <c r="O21" s="176"/>
      <c r="P21" s="176"/>
    </row>
    <row r="22" spans="2:16" s="3" customFormat="1" ht="15.75" customHeight="1">
      <c r="B22" s="2">
        <v>16</v>
      </c>
      <c r="C22" s="38">
        <f>IF(นักเรียน!C21="","",นักเรียน!C21)</f>
        <v>5592</v>
      </c>
      <c r="D22" s="189" t="str">
        <f>IF(นักเรียน!D21="","",นักเรียน!D21)</f>
        <v>เด็กหญิงดวงนภา  เรียบกระโทก</v>
      </c>
      <c r="E22" s="281" t="str">
        <f>ครูประเมินนักเรียน!BG25</f>
        <v/>
      </c>
      <c r="F22" s="281" t="str">
        <f>นักเรียนประเมินตนเอง!CT22</f>
        <v/>
      </c>
      <c r="G22" s="281" t="str">
        <f t="shared" si="2"/>
        <v/>
      </c>
      <c r="H22" s="171" t="str">
        <f t="shared" si="0"/>
        <v/>
      </c>
      <c r="I22" s="171" t="str">
        <f t="shared" si="1"/>
        <v/>
      </c>
      <c r="J22" s="176"/>
      <c r="K22" s="176"/>
      <c r="L22" s="176"/>
      <c r="M22" s="176"/>
      <c r="N22" s="176"/>
      <c r="O22" s="176"/>
      <c r="P22" s="176"/>
    </row>
    <row r="23" spans="2:16" s="3" customFormat="1" ht="15.75" customHeight="1">
      <c r="B23" s="2">
        <v>17</v>
      </c>
      <c r="C23" s="38">
        <f>IF(นักเรียน!C22="","",นักเรียน!C22)</f>
        <v>5594</v>
      </c>
      <c r="D23" s="189" t="str">
        <f>IF(นักเรียน!D22="","",นักเรียน!D22)</f>
        <v>เด็กหญิงสุณิสา  กันผักแว่น</v>
      </c>
      <c r="E23" s="281" t="str">
        <f>ครูประเมินนักเรียน!BG26</f>
        <v/>
      </c>
      <c r="F23" s="281" t="str">
        <f>นักเรียนประเมินตนเอง!CT23</f>
        <v/>
      </c>
      <c r="G23" s="281" t="str">
        <f t="shared" si="2"/>
        <v/>
      </c>
      <c r="H23" s="171" t="str">
        <f t="shared" si="0"/>
        <v/>
      </c>
      <c r="I23" s="171" t="str">
        <f t="shared" si="1"/>
        <v/>
      </c>
      <c r="J23" s="176"/>
      <c r="K23" s="176"/>
      <c r="L23" s="176"/>
      <c r="M23" s="176"/>
      <c r="N23" s="176"/>
      <c r="O23" s="176"/>
      <c r="P23" s="176"/>
    </row>
    <row r="24" spans="2:16" s="3" customFormat="1" ht="15.75" customHeight="1">
      <c r="B24" s="2">
        <v>18</v>
      </c>
      <c r="C24" s="38" t="str">
        <f>IF(นักเรียน!C23="","",นักเรียน!C23)</f>
        <v/>
      </c>
      <c r="D24" s="189" t="str">
        <f>IF(นักเรียน!D23="","",นักเรียน!D23)</f>
        <v>เด็กหญิงสุดารัตน์ ต่างครบุรี</v>
      </c>
      <c r="E24" s="281" t="str">
        <f>ครูประเมินนักเรียน!BG27</f>
        <v/>
      </c>
      <c r="F24" s="281" t="str">
        <f>นักเรียนประเมินตนเอง!CT24</f>
        <v/>
      </c>
      <c r="G24" s="281" t="str">
        <f t="shared" si="2"/>
        <v/>
      </c>
      <c r="H24" s="171" t="str">
        <f t="shared" si="0"/>
        <v/>
      </c>
      <c r="I24" s="171" t="str">
        <f t="shared" si="1"/>
        <v/>
      </c>
      <c r="J24" s="176"/>
      <c r="K24" s="176"/>
      <c r="L24" s="176"/>
      <c r="M24" s="176"/>
      <c r="N24" s="176"/>
      <c r="O24" s="176"/>
      <c r="P24" s="176"/>
    </row>
    <row r="25" spans="2:16" s="3" customFormat="1" ht="15.75" customHeight="1">
      <c r="B25" s="2">
        <v>19</v>
      </c>
      <c r="C25" s="38" t="str">
        <f>IF(นักเรียน!C24="","",นักเรียน!C24)</f>
        <v/>
      </c>
      <c r="D25" s="189" t="str">
        <f>IF(นักเรียน!D24="","",นักเรียน!D24)</f>
        <v/>
      </c>
      <c r="E25" s="281" t="str">
        <f>ครูประเมินนักเรียน!BG28</f>
        <v/>
      </c>
      <c r="F25" s="281" t="str">
        <f>นักเรียนประเมินตนเอง!CT25</f>
        <v/>
      </c>
      <c r="G25" s="281" t="str">
        <f t="shared" si="2"/>
        <v/>
      </c>
      <c r="H25" s="171" t="str">
        <f t="shared" si="0"/>
        <v/>
      </c>
      <c r="I25" s="171" t="str">
        <f t="shared" si="1"/>
        <v/>
      </c>
      <c r="J25" s="176"/>
      <c r="K25" s="176"/>
      <c r="L25" s="176"/>
      <c r="M25" s="176"/>
      <c r="N25" s="176"/>
      <c r="O25" s="176"/>
      <c r="P25" s="176"/>
    </row>
    <row r="26" spans="2:16" s="3" customFormat="1" ht="15.75" customHeight="1">
      <c r="B26" s="2">
        <v>20</v>
      </c>
      <c r="C26" s="38" t="str">
        <f>IF(นักเรียน!C25="","",นักเรียน!C25)</f>
        <v/>
      </c>
      <c r="D26" s="189" t="str">
        <f>IF(นักเรียน!D25="","",นักเรียน!D25)</f>
        <v/>
      </c>
      <c r="E26" s="281" t="str">
        <f>ครูประเมินนักเรียน!BG29</f>
        <v/>
      </c>
      <c r="F26" s="281" t="str">
        <f>นักเรียนประเมินตนเอง!CT26</f>
        <v/>
      </c>
      <c r="G26" s="281" t="str">
        <f t="shared" si="2"/>
        <v/>
      </c>
      <c r="H26" s="171" t="str">
        <f t="shared" si="0"/>
        <v/>
      </c>
      <c r="I26" s="171" t="str">
        <f t="shared" si="1"/>
        <v/>
      </c>
      <c r="J26" s="176"/>
      <c r="K26" s="176"/>
      <c r="L26" s="176"/>
      <c r="M26" s="176"/>
      <c r="N26" s="176"/>
      <c r="O26" s="176"/>
      <c r="P26" s="176"/>
    </row>
    <row r="27" spans="2:16" s="3" customFormat="1" ht="15.75" customHeight="1">
      <c r="B27" s="2">
        <v>21</v>
      </c>
      <c r="C27" s="38" t="str">
        <f>IF(นักเรียน!C26="","",นักเรียน!C26)</f>
        <v/>
      </c>
      <c r="D27" s="189" t="str">
        <f>IF(นักเรียน!D26="","",นักเรียน!D26)</f>
        <v/>
      </c>
      <c r="E27" s="281" t="str">
        <f>ครูประเมินนักเรียน!BG30</f>
        <v/>
      </c>
      <c r="F27" s="281" t="str">
        <f>นักเรียนประเมินตนเอง!CT27</f>
        <v/>
      </c>
      <c r="G27" s="281" t="str">
        <f t="shared" si="2"/>
        <v/>
      </c>
      <c r="H27" s="171" t="str">
        <f t="shared" si="0"/>
        <v/>
      </c>
      <c r="I27" s="171" t="str">
        <f t="shared" si="1"/>
        <v/>
      </c>
      <c r="J27" s="176"/>
      <c r="K27" s="176"/>
      <c r="L27" s="176"/>
      <c r="M27" s="176"/>
      <c r="N27" s="176"/>
      <c r="O27" s="176"/>
      <c r="P27" s="176"/>
    </row>
    <row r="28" spans="2:16" s="3" customFormat="1" ht="15.75" customHeight="1">
      <c r="B28" s="2">
        <v>22</v>
      </c>
      <c r="C28" s="38" t="str">
        <f>IF(นักเรียน!C27="","",นักเรียน!C27)</f>
        <v/>
      </c>
      <c r="D28" s="189" t="str">
        <f>IF(นักเรียน!D27="","",นักเรียน!D27)</f>
        <v/>
      </c>
      <c r="E28" s="281" t="str">
        <f>ครูประเมินนักเรียน!BG31</f>
        <v/>
      </c>
      <c r="F28" s="281" t="str">
        <f>นักเรียนประเมินตนเอง!CT28</f>
        <v/>
      </c>
      <c r="G28" s="281" t="str">
        <f t="shared" si="2"/>
        <v/>
      </c>
      <c r="H28" s="171" t="str">
        <f t="shared" si="0"/>
        <v/>
      </c>
      <c r="I28" s="171" t="str">
        <f t="shared" si="1"/>
        <v/>
      </c>
      <c r="J28" s="176"/>
      <c r="K28" s="176"/>
      <c r="L28" s="176"/>
      <c r="M28" s="176"/>
      <c r="N28" s="176"/>
      <c r="O28" s="176"/>
      <c r="P28" s="176"/>
    </row>
    <row r="29" spans="2:16" s="3" customFormat="1" ht="15.75" customHeight="1">
      <c r="B29" s="2">
        <v>23</v>
      </c>
      <c r="C29" s="38" t="str">
        <f>IF(นักเรียน!C28="","",นักเรียน!C28)</f>
        <v/>
      </c>
      <c r="D29" s="189" t="str">
        <f>IF(นักเรียน!D28="","",นักเรียน!D28)</f>
        <v/>
      </c>
      <c r="E29" s="281" t="str">
        <f>ครูประเมินนักเรียน!BG32</f>
        <v/>
      </c>
      <c r="F29" s="281" t="str">
        <f>นักเรียนประเมินตนเอง!CT29</f>
        <v/>
      </c>
      <c r="G29" s="281" t="str">
        <f t="shared" si="2"/>
        <v/>
      </c>
      <c r="H29" s="171" t="str">
        <f t="shared" si="0"/>
        <v/>
      </c>
      <c r="I29" s="171" t="str">
        <f t="shared" si="1"/>
        <v/>
      </c>
      <c r="J29" s="176"/>
      <c r="K29" s="176"/>
      <c r="L29" s="176"/>
      <c r="M29" s="176"/>
      <c r="N29" s="176"/>
      <c r="O29" s="176"/>
      <c r="P29" s="176"/>
    </row>
    <row r="30" spans="2:16" s="3" customFormat="1" ht="15.75" customHeight="1">
      <c r="B30" s="2">
        <v>24</v>
      </c>
      <c r="C30" s="38" t="str">
        <f>IF(นักเรียน!C29="","",นักเรียน!C29)</f>
        <v/>
      </c>
      <c r="D30" s="189" t="str">
        <f>IF(นักเรียน!D29="","",นักเรียน!D29)</f>
        <v/>
      </c>
      <c r="E30" s="281" t="str">
        <f>ครูประเมินนักเรียน!BG33</f>
        <v/>
      </c>
      <c r="F30" s="281" t="str">
        <f>นักเรียนประเมินตนเอง!CT30</f>
        <v/>
      </c>
      <c r="G30" s="281" t="str">
        <f t="shared" si="2"/>
        <v/>
      </c>
      <c r="H30" s="171" t="str">
        <f t="shared" si="0"/>
        <v/>
      </c>
      <c r="I30" s="171" t="str">
        <f t="shared" si="1"/>
        <v/>
      </c>
      <c r="J30" s="176"/>
      <c r="K30" s="176"/>
      <c r="L30" s="176"/>
      <c r="M30" s="176"/>
      <c r="N30" s="176"/>
      <c r="O30" s="176"/>
      <c r="P30" s="176"/>
    </row>
    <row r="31" spans="2:16" s="3" customFormat="1" ht="15.75" customHeight="1">
      <c r="B31" s="2">
        <v>25</v>
      </c>
      <c r="C31" s="38" t="str">
        <f>IF(นักเรียน!C30="","",นักเรียน!C30)</f>
        <v/>
      </c>
      <c r="D31" s="189" t="str">
        <f>IF(นักเรียน!D30="","",นักเรียน!D30)</f>
        <v/>
      </c>
      <c r="E31" s="281" t="str">
        <f>ครูประเมินนักเรียน!BG34</f>
        <v/>
      </c>
      <c r="F31" s="281" t="str">
        <f>นักเรียนประเมินตนเอง!CT31</f>
        <v/>
      </c>
      <c r="G31" s="281" t="str">
        <f t="shared" si="2"/>
        <v/>
      </c>
      <c r="H31" s="171" t="str">
        <f t="shared" si="0"/>
        <v/>
      </c>
      <c r="I31" s="171" t="str">
        <f t="shared" si="1"/>
        <v/>
      </c>
      <c r="J31" s="176"/>
      <c r="K31" s="176"/>
      <c r="L31" s="176"/>
      <c r="M31" s="176"/>
      <c r="N31" s="176"/>
      <c r="O31" s="176"/>
      <c r="P31" s="176"/>
    </row>
    <row r="32" spans="2:16" s="3" customFormat="1" ht="15.75" customHeight="1">
      <c r="B32" s="2">
        <v>26</v>
      </c>
      <c r="C32" s="38" t="str">
        <f>IF(นักเรียน!C31="","",นักเรียน!C31)</f>
        <v/>
      </c>
      <c r="D32" s="189" t="str">
        <f>IF(นักเรียน!D31="","",นักเรียน!D31)</f>
        <v/>
      </c>
      <c r="E32" s="281" t="str">
        <f>ครูประเมินนักเรียน!BG35</f>
        <v/>
      </c>
      <c r="F32" s="281" t="str">
        <f>นักเรียนประเมินตนเอง!CT32</f>
        <v/>
      </c>
      <c r="G32" s="281" t="str">
        <f t="shared" si="2"/>
        <v/>
      </c>
      <c r="H32" s="171" t="str">
        <f t="shared" si="0"/>
        <v/>
      </c>
      <c r="I32" s="171" t="str">
        <f t="shared" si="1"/>
        <v/>
      </c>
      <c r="J32" s="176"/>
      <c r="K32" s="176"/>
      <c r="L32" s="176"/>
      <c r="M32" s="176"/>
      <c r="N32" s="176"/>
      <c r="O32" s="176"/>
      <c r="P32" s="176"/>
    </row>
    <row r="33" spans="2:16" s="3" customFormat="1" ht="15.75" customHeight="1">
      <c r="B33" s="2">
        <v>27</v>
      </c>
      <c r="C33" s="38" t="str">
        <f>IF(นักเรียน!C32="","",นักเรียน!C32)</f>
        <v/>
      </c>
      <c r="D33" s="189" t="str">
        <f>IF(นักเรียน!D32="","",นักเรียน!D32)</f>
        <v/>
      </c>
      <c r="E33" s="281" t="str">
        <f>ครูประเมินนักเรียน!BG36</f>
        <v/>
      </c>
      <c r="F33" s="281" t="str">
        <f>นักเรียนประเมินตนเอง!CT33</f>
        <v/>
      </c>
      <c r="G33" s="281" t="str">
        <f t="shared" si="2"/>
        <v/>
      </c>
      <c r="H33" s="171" t="str">
        <f t="shared" si="0"/>
        <v/>
      </c>
      <c r="I33" s="171" t="str">
        <f t="shared" si="1"/>
        <v/>
      </c>
      <c r="J33" s="176"/>
      <c r="K33" s="176"/>
      <c r="L33" s="176"/>
      <c r="M33" s="176"/>
      <c r="N33" s="176"/>
      <c r="O33" s="176"/>
      <c r="P33" s="176"/>
    </row>
    <row r="34" spans="2:16" s="3" customFormat="1" ht="15.75" customHeight="1">
      <c r="B34" s="2">
        <v>28</v>
      </c>
      <c r="C34" s="38" t="str">
        <f>IF(นักเรียน!C33="","",นักเรียน!C33)</f>
        <v/>
      </c>
      <c r="D34" s="189" t="str">
        <f>IF(นักเรียน!D33="","",นักเรียน!D33)</f>
        <v/>
      </c>
      <c r="E34" s="281" t="str">
        <f>ครูประเมินนักเรียน!BG37</f>
        <v/>
      </c>
      <c r="F34" s="281" t="str">
        <f>นักเรียนประเมินตนเอง!CT34</f>
        <v/>
      </c>
      <c r="G34" s="281" t="str">
        <f t="shared" si="2"/>
        <v/>
      </c>
      <c r="H34" s="171" t="str">
        <f t="shared" si="0"/>
        <v/>
      </c>
      <c r="I34" s="171" t="str">
        <f t="shared" si="1"/>
        <v/>
      </c>
      <c r="J34" s="176"/>
      <c r="K34" s="176"/>
      <c r="L34" s="176"/>
      <c r="M34" s="176"/>
      <c r="N34" s="176"/>
      <c r="O34" s="176"/>
      <c r="P34" s="176"/>
    </row>
    <row r="35" spans="2:16" s="3" customFormat="1" ht="15.75" customHeight="1">
      <c r="B35" s="2">
        <v>29</v>
      </c>
      <c r="C35" s="38" t="str">
        <f>IF(นักเรียน!C34="","",นักเรียน!C34)</f>
        <v/>
      </c>
      <c r="D35" s="189" t="str">
        <f>IF(นักเรียน!D34="","",นักเรียน!D34)</f>
        <v/>
      </c>
      <c r="E35" s="281" t="str">
        <f>ครูประเมินนักเรียน!BG38</f>
        <v/>
      </c>
      <c r="F35" s="281" t="str">
        <f>นักเรียนประเมินตนเอง!CT35</f>
        <v/>
      </c>
      <c r="G35" s="281" t="str">
        <f t="shared" si="2"/>
        <v/>
      </c>
      <c r="H35" s="171" t="str">
        <f t="shared" si="0"/>
        <v/>
      </c>
      <c r="I35" s="171" t="str">
        <f t="shared" si="1"/>
        <v/>
      </c>
      <c r="J35" s="176"/>
      <c r="K35" s="176"/>
      <c r="L35" s="176"/>
      <c r="M35" s="176"/>
      <c r="N35" s="176"/>
      <c r="O35" s="176"/>
      <c r="P35" s="176"/>
    </row>
    <row r="36" spans="2:16" s="3" customFormat="1" ht="15.75" customHeight="1">
      <c r="B36" s="2">
        <v>30</v>
      </c>
      <c r="C36" s="38" t="str">
        <f>IF(นักเรียน!C35="","",นักเรียน!C35)</f>
        <v/>
      </c>
      <c r="D36" s="189" t="str">
        <f>IF(นักเรียน!D35="","",นักเรียน!D35)</f>
        <v/>
      </c>
      <c r="E36" s="281" t="str">
        <f>ครูประเมินนักเรียน!BG39</f>
        <v/>
      </c>
      <c r="F36" s="281" t="str">
        <f>นักเรียนประเมินตนเอง!CT36</f>
        <v/>
      </c>
      <c r="G36" s="281" t="str">
        <f t="shared" si="2"/>
        <v/>
      </c>
      <c r="H36" s="171" t="str">
        <f t="shared" si="0"/>
        <v/>
      </c>
      <c r="I36" s="171" t="str">
        <f t="shared" si="1"/>
        <v/>
      </c>
      <c r="J36" s="176"/>
      <c r="K36" s="176"/>
      <c r="L36" s="176"/>
      <c r="M36" s="176"/>
      <c r="N36" s="176"/>
      <c r="O36" s="176"/>
      <c r="P36" s="176"/>
    </row>
    <row r="37" spans="2:16" s="3" customFormat="1" ht="15.75" customHeight="1">
      <c r="B37" s="2">
        <v>31</v>
      </c>
      <c r="C37" s="38" t="str">
        <f>IF(นักเรียน!C36="","",นักเรียน!C36)</f>
        <v/>
      </c>
      <c r="D37" s="189" t="str">
        <f>IF(นักเรียน!D36="","",นักเรียน!D36)</f>
        <v/>
      </c>
      <c r="E37" s="281" t="str">
        <f>ครูประเมินนักเรียน!BG40</f>
        <v/>
      </c>
      <c r="F37" s="281" t="str">
        <f>นักเรียนประเมินตนเอง!CT37</f>
        <v/>
      </c>
      <c r="G37" s="281" t="str">
        <f t="shared" si="2"/>
        <v/>
      </c>
      <c r="H37" s="171" t="str">
        <f t="shared" si="0"/>
        <v/>
      </c>
      <c r="I37" s="171" t="str">
        <f t="shared" si="1"/>
        <v/>
      </c>
      <c r="J37" s="176"/>
      <c r="K37" s="176"/>
      <c r="L37" s="176"/>
      <c r="M37" s="176"/>
      <c r="N37" s="176"/>
      <c r="O37" s="176"/>
      <c r="P37" s="176"/>
    </row>
    <row r="38" spans="2:16" s="3" customFormat="1" ht="15.75" customHeight="1">
      <c r="B38" s="2">
        <v>32</v>
      </c>
      <c r="C38" s="38" t="str">
        <f>IF(นักเรียน!C37="","",นักเรียน!C37)</f>
        <v/>
      </c>
      <c r="D38" s="189" t="str">
        <f>IF(นักเรียน!D37="","",นักเรียน!D37)</f>
        <v/>
      </c>
      <c r="E38" s="281" t="str">
        <f>ครูประเมินนักเรียน!BG41</f>
        <v/>
      </c>
      <c r="F38" s="281" t="str">
        <f>นักเรียนประเมินตนเอง!CT38</f>
        <v/>
      </c>
      <c r="G38" s="281" t="str">
        <f t="shared" si="2"/>
        <v/>
      </c>
      <c r="H38" s="171" t="str">
        <f t="shared" si="0"/>
        <v/>
      </c>
      <c r="I38" s="171" t="str">
        <f t="shared" si="1"/>
        <v/>
      </c>
      <c r="J38" s="176"/>
      <c r="K38" s="176"/>
      <c r="L38" s="176"/>
      <c r="M38" s="176"/>
      <c r="N38" s="176"/>
      <c r="O38" s="176"/>
      <c r="P38" s="176"/>
    </row>
    <row r="39" spans="2:16" s="3" customFormat="1" ht="15.75" customHeight="1">
      <c r="B39" s="2">
        <v>33</v>
      </c>
      <c r="C39" s="38" t="str">
        <f>IF(นักเรียน!C38="","",นักเรียน!C38)</f>
        <v/>
      </c>
      <c r="D39" s="189" t="str">
        <f>IF(นักเรียน!D38="","",นักเรียน!D38)</f>
        <v/>
      </c>
      <c r="E39" s="281" t="str">
        <f>ครูประเมินนักเรียน!BG42</f>
        <v/>
      </c>
      <c r="F39" s="281" t="str">
        <f>นักเรียนประเมินตนเอง!CT39</f>
        <v/>
      </c>
      <c r="G39" s="281" t="str">
        <f t="shared" si="2"/>
        <v/>
      </c>
      <c r="H39" s="171" t="str">
        <f t="shared" si="0"/>
        <v/>
      </c>
      <c r="I39" s="171" t="str">
        <f t="shared" si="1"/>
        <v/>
      </c>
      <c r="J39" s="176"/>
      <c r="K39" s="176"/>
      <c r="L39" s="176"/>
      <c r="M39" s="176"/>
      <c r="N39" s="176"/>
      <c r="O39" s="176"/>
      <c r="P39" s="176"/>
    </row>
    <row r="40" spans="2:16" s="3" customFormat="1" ht="15.75" customHeight="1">
      <c r="B40" s="2">
        <v>34</v>
      </c>
      <c r="C40" s="38" t="str">
        <f>IF(นักเรียน!C39="","",นักเรียน!C39)</f>
        <v/>
      </c>
      <c r="D40" s="189" t="str">
        <f>IF(นักเรียน!D39="","",นักเรียน!D39)</f>
        <v/>
      </c>
      <c r="E40" s="281" t="str">
        <f>ครูประเมินนักเรียน!BG43</f>
        <v/>
      </c>
      <c r="F40" s="281" t="str">
        <f>นักเรียนประเมินตนเอง!CT40</f>
        <v/>
      </c>
      <c r="G40" s="281" t="str">
        <f t="shared" si="2"/>
        <v/>
      </c>
      <c r="H40" s="171" t="str">
        <f t="shared" si="0"/>
        <v/>
      </c>
      <c r="I40" s="171" t="str">
        <f t="shared" si="1"/>
        <v/>
      </c>
      <c r="J40" s="176"/>
      <c r="K40" s="176"/>
      <c r="L40" s="176"/>
      <c r="M40" s="176"/>
      <c r="N40" s="176"/>
      <c r="O40" s="176"/>
      <c r="P40" s="176"/>
    </row>
    <row r="41" spans="2:16" s="3" customFormat="1" ht="15.75" customHeight="1">
      <c r="B41" s="2">
        <v>35</v>
      </c>
      <c r="C41" s="38" t="str">
        <f>IF(นักเรียน!C40="","",นักเรียน!C40)</f>
        <v/>
      </c>
      <c r="D41" s="189" t="str">
        <f>IF(นักเรียน!D40="","",นักเรียน!D40)</f>
        <v/>
      </c>
      <c r="E41" s="281" t="str">
        <f>ครูประเมินนักเรียน!BG44</f>
        <v/>
      </c>
      <c r="F41" s="281" t="str">
        <f>นักเรียนประเมินตนเอง!CT41</f>
        <v/>
      </c>
      <c r="G41" s="281" t="str">
        <f t="shared" si="2"/>
        <v/>
      </c>
      <c r="H41" s="171" t="str">
        <f t="shared" si="0"/>
        <v/>
      </c>
      <c r="I41" s="171" t="str">
        <f t="shared" si="1"/>
        <v/>
      </c>
      <c r="J41" s="176"/>
      <c r="K41" s="176"/>
      <c r="L41" s="176"/>
      <c r="M41" s="176"/>
      <c r="N41" s="176"/>
      <c r="O41" s="176"/>
      <c r="P41" s="176"/>
    </row>
    <row r="42" spans="2:16" s="3" customFormat="1" ht="15.75" customHeight="1">
      <c r="B42" s="2">
        <v>36</v>
      </c>
      <c r="C42" s="38" t="str">
        <f>IF(นักเรียน!C41="","",นักเรียน!C41)</f>
        <v/>
      </c>
      <c r="D42" s="189" t="str">
        <f>IF(นักเรียน!D41="","",นักเรียน!D41)</f>
        <v/>
      </c>
      <c r="E42" s="281" t="str">
        <f>ครูประเมินนักเรียน!BG45</f>
        <v/>
      </c>
      <c r="F42" s="281" t="str">
        <f>นักเรียนประเมินตนเอง!CT42</f>
        <v/>
      </c>
      <c r="G42" s="281" t="str">
        <f t="shared" si="2"/>
        <v/>
      </c>
      <c r="H42" s="171" t="str">
        <f t="shared" si="0"/>
        <v/>
      </c>
      <c r="I42" s="171" t="str">
        <f t="shared" si="1"/>
        <v/>
      </c>
      <c r="J42" s="176"/>
      <c r="K42" s="176"/>
      <c r="L42" s="176"/>
      <c r="M42" s="176"/>
      <c r="N42" s="176"/>
      <c r="O42" s="176"/>
      <c r="P42" s="176"/>
    </row>
    <row r="43" spans="2:16" s="3" customFormat="1" ht="15.75" customHeight="1">
      <c r="B43" s="2">
        <v>37</v>
      </c>
      <c r="C43" s="38" t="str">
        <f>IF(นักเรียน!C42="","",นักเรียน!C42)</f>
        <v/>
      </c>
      <c r="D43" s="189" t="str">
        <f>IF(นักเรียน!D42="","",นักเรียน!D42)</f>
        <v/>
      </c>
      <c r="E43" s="281" t="str">
        <f>ครูประเมินนักเรียน!BG46</f>
        <v/>
      </c>
      <c r="F43" s="281" t="str">
        <f>นักเรียนประเมินตนเอง!CT43</f>
        <v/>
      </c>
      <c r="G43" s="281" t="str">
        <f t="shared" si="2"/>
        <v/>
      </c>
      <c r="H43" s="171" t="str">
        <f t="shared" si="0"/>
        <v/>
      </c>
      <c r="I43" s="171" t="str">
        <f t="shared" si="1"/>
        <v/>
      </c>
      <c r="J43" s="176"/>
      <c r="K43" s="176"/>
      <c r="L43" s="176"/>
      <c r="M43" s="176"/>
      <c r="N43" s="176"/>
      <c r="O43" s="176"/>
      <c r="P43" s="176"/>
    </row>
    <row r="44" spans="2:16" s="4" customFormat="1" ht="15.75" customHeight="1">
      <c r="B44" s="2">
        <v>38</v>
      </c>
      <c r="C44" s="38" t="str">
        <f>IF(นักเรียน!C43="","",นักเรียน!C43)</f>
        <v/>
      </c>
      <c r="D44" s="189" t="str">
        <f>IF(นักเรียน!D43="","",นักเรียน!D43)</f>
        <v/>
      </c>
      <c r="E44" s="281" t="str">
        <f>ครูประเมินนักเรียน!BG47</f>
        <v/>
      </c>
      <c r="F44" s="281" t="str">
        <f>นักเรียนประเมินตนเอง!CT44</f>
        <v/>
      </c>
      <c r="G44" s="281" t="str">
        <f t="shared" si="2"/>
        <v/>
      </c>
      <c r="H44" s="171" t="str">
        <f t="shared" si="0"/>
        <v/>
      </c>
      <c r="I44" s="171" t="str">
        <f t="shared" si="1"/>
        <v/>
      </c>
      <c r="J44" s="177"/>
      <c r="K44" s="177"/>
      <c r="L44" s="177"/>
      <c r="M44" s="177"/>
      <c r="N44" s="177"/>
      <c r="O44" s="177"/>
      <c r="P44" s="177"/>
    </row>
    <row r="45" spans="2:16" s="4" customFormat="1" ht="15.75" customHeight="1">
      <c r="B45" s="2">
        <v>39</v>
      </c>
      <c r="C45" s="38" t="str">
        <f>IF(นักเรียน!C44="","",นักเรียน!C44)</f>
        <v/>
      </c>
      <c r="D45" s="189" t="str">
        <f>IF(นักเรียน!D44="","",นักเรียน!D44)</f>
        <v/>
      </c>
      <c r="E45" s="281" t="str">
        <f>ครูประเมินนักเรียน!BG48</f>
        <v/>
      </c>
      <c r="F45" s="281" t="str">
        <f>นักเรียนประเมินตนเอง!CT45</f>
        <v/>
      </c>
      <c r="G45" s="281" t="str">
        <f t="shared" si="2"/>
        <v/>
      </c>
      <c r="H45" s="171" t="str">
        <f t="shared" si="0"/>
        <v/>
      </c>
      <c r="I45" s="171" t="str">
        <f t="shared" si="1"/>
        <v/>
      </c>
      <c r="J45" s="177"/>
      <c r="K45" s="177"/>
      <c r="L45" s="177"/>
      <c r="M45" s="177"/>
      <c r="N45" s="177"/>
      <c r="O45" s="177"/>
      <c r="P45" s="177"/>
    </row>
    <row r="46" spans="2:16" s="4" customFormat="1" ht="15.75" customHeight="1">
      <c r="B46" s="2">
        <v>40</v>
      </c>
      <c r="C46" s="38" t="str">
        <f>IF(นักเรียน!C45="","",นักเรียน!C45)</f>
        <v/>
      </c>
      <c r="D46" s="189" t="str">
        <f>IF(นักเรียน!D45="","",นักเรียน!D45)</f>
        <v/>
      </c>
      <c r="E46" s="281" t="str">
        <f>ครูประเมินนักเรียน!BG49</f>
        <v/>
      </c>
      <c r="F46" s="281" t="str">
        <f>นักเรียนประเมินตนเอง!CT46</f>
        <v/>
      </c>
      <c r="G46" s="281" t="str">
        <f t="shared" si="2"/>
        <v/>
      </c>
      <c r="H46" s="171" t="str">
        <f t="shared" si="0"/>
        <v/>
      </c>
      <c r="I46" s="171" t="str">
        <f t="shared" si="1"/>
        <v/>
      </c>
      <c r="J46" s="177"/>
      <c r="K46" s="177"/>
      <c r="L46" s="177"/>
      <c r="M46" s="177"/>
      <c r="N46" s="177"/>
      <c r="O46" s="177"/>
      <c r="P46" s="177"/>
    </row>
    <row r="47" spans="2:16" s="4" customFormat="1" ht="15.75" customHeight="1">
      <c r="B47" s="2">
        <v>41</v>
      </c>
      <c r="C47" s="38" t="str">
        <f>IF(นักเรียน!C46="","",นักเรียน!C46)</f>
        <v/>
      </c>
      <c r="D47" s="189" t="str">
        <f>IF(นักเรียน!D46="","",นักเรียน!D46)</f>
        <v/>
      </c>
      <c r="E47" s="281" t="str">
        <f>ครูประเมินนักเรียน!BG50</f>
        <v/>
      </c>
      <c r="F47" s="281" t="str">
        <f>นักเรียนประเมินตนเอง!CT47</f>
        <v/>
      </c>
      <c r="G47" s="281" t="str">
        <f t="shared" si="2"/>
        <v/>
      </c>
      <c r="H47" s="171" t="str">
        <f t="shared" si="0"/>
        <v/>
      </c>
      <c r="I47" s="171" t="str">
        <f t="shared" si="1"/>
        <v/>
      </c>
      <c r="J47" s="177"/>
      <c r="K47" s="177"/>
      <c r="L47" s="177"/>
      <c r="M47" s="177"/>
      <c r="N47" s="177"/>
      <c r="O47" s="177"/>
      <c r="P47" s="177"/>
    </row>
    <row r="48" spans="2:16" s="4" customFormat="1" ht="15.75" customHeight="1">
      <c r="B48" s="2">
        <v>42</v>
      </c>
      <c r="C48" s="38" t="str">
        <f>IF(นักเรียน!C47="","",นักเรียน!C47)</f>
        <v/>
      </c>
      <c r="D48" s="189" t="str">
        <f>IF(นักเรียน!D47="","",นักเรียน!D47)</f>
        <v/>
      </c>
      <c r="E48" s="281" t="str">
        <f>ครูประเมินนักเรียน!BG51</f>
        <v/>
      </c>
      <c r="F48" s="281" t="str">
        <f>นักเรียนประเมินตนเอง!CT48</f>
        <v/>
      </c>
      <c r="G48" s="281" t="str">
        <f t="shared" si="2"/>
        <v/>
      </c>
      <c r="H48" s="171" t="str">
        <f t="shared" si="0"/>
        <v/>
      </c>
      <c r="I48" s="171" t="str">
        <f t="shared" si="1"/>
        <v/>
      </c>
      <c r="J48" s="177"/>
      <c r="K48" s="177"/>
      <c r="L48" s="177"/>
      <c r="M48" s="177"/>
      <c r="N48" s="177"/>
      <c r="O48" s="177"/>
      <c r="P48" s="177"/>
    </row>
    <row r="49" spans="2:16" s="4" customFormat="1" ht="15.75" customHeight="1">
      <c r="B49" s="2">
        <v>43</v>
      </c>
      <c r="C49" s="38" t="str">
        <f>IF(นักเรียน!C48="","",นักเรียน!C48)</f>
        <v/>
      </c>
      <c r="D49" s="189" t="str">
        <f>IF(นักเรียน!D48="","",นักเรียน!D48)</f>
        <v/>
      </c>
      <c r="E49" s="281" t="str">
        <f>ครูประเมินนักเรียน!BG52</f>
        <v/>
      </c>
      <c r="F49" s="281" t="str">
        <f>นักเรียนประเมินตนเอง!CT49</f>
        <v/>
      </c>
      <c r="G49" s="281" t="str">
        <f t="shared" si="2"/>
        <v/>
      </c>
      <c r="H49" s="171" t="str">
        <f t="shared" si="0"/>
        <v/>
      </c>
      <c r="I49" s="171" t="str">
        <f t="shared" si="1"/>
        <v/>
      </c>
      <c r="J49" s="177"/>
      <c r="K49" s="177"/>
      <c r="L49" s="177"/>
      <c r="M49" s="177"/>
      <c r="N49" s="177"/>
      <c r="O49" s="177"/>
      <c r="P49" s="177"/>
    </row>
    <row r="50" spans="2:16" s="4" customFormat="1" ht="15.75" customHeight="1">
      <c r="B50" s="2">
        <v>44</v>
      </c>
      <c r="C50" s="38" t="str">
        <f>IF(นักเรียน!C49="","",นักเรียน!C49)</f>
        <v/>
      </c>
      <c r="D50" s="189" t="str">
        <f>IF(นักเรียน!D49="","",นักเรียน!D49)</f>
        <v/>
      </c>
      <c r="E50" s="281" t="str">
        <f>ครูประเมินนักเรียน!BG53</f>
        <v/>
      </c>
      <c r="F50" s="281" t="str">
        <f>นักเรียนประเมินตนเอง!CT50</f>
        <v/>
      </c>
      <c r="G50" s="281" t="str">
        <f t="shared" si="2"/>
        <v/>
      </c>
      <c r="H50" s="171" t="str">
        <f t="shared" si="0"/>
        <v/>
      </c>
      <c r="I50" s="171" t="str">
        <f t="shared" si="1"/>
        <v/>
      </c>
      <c r="J50" s="177"/>
      <c r="K50" s="177"/>
      <c r="L50" s="177"/>
      <c r="M50" s="177"/>
      <c r="N50" s="177"/>
      <c r="O50" s="177"/>
      <c r="P50" s="177"/>
    </row>
    <row r="51" spans="2:16" s="4" customFormat="1" ht="15.75" customHeight="1">
      <c r="B51" s="2">
        <v>45</v>
      </c>
      <c r="C51" s="38" t="str">
        <f>IF(นักเรียน!C50="","",นักเรียน!C50)</f>
        <v/>
      </c>
      <c r="D51" s="189" t="str">
        <f>IF(นักเรียน!D50="","",นักเรียน!D50)</f>
        <v/>
      </c>
      <c r="E51" s="281" t="str">
        <f>ครูประเมินนักเรียน!BG54</f>
        <v/>
      </c>
      <c r="F51" s="281" t="str">
        <f>นักเรียนประเมินตนเอง!CT51</f>
        <v/>
      </c>
      <c r="G51" s="281" t="str">
        <f t="shared" si="2"/>
        <v/>
      </c>
      <c r="H51" s="171" t="str">
        <f t="shared" si="0"/>
        <v/>
      </c>
      <c r="I51" s="171" t="str">
        <f t="shared" si="1"/>
        <v/>
      </c>
      <c r="J51" s="177"/>
      <c r="K51" s="177"/>
      <c r="L51" s="177"/>
      <c r="M51" s="177"/>
      <c r="N51" s="177"/>
      <c r="O51" s="177"/>
      <c r="P51" s="177"/>
    </row>
    <row r="52" spans="2:16" s="163" customFormat="1" ht="15.75" customHeight="1">
      <c r="J52" s="177"/>
      <c r="K52" s="177"/>
      <c r="L52" s="177"/>
      <c r="M52" s="177"/>
      <c r="N52" s="177"/>
      <c r="O52" s="177"/>
      <c r="P52" s="177"/>
    </row>
    <row r="53" spans="2:16" s="164" customFormat="1">
      <c r="G53" s="279"/>
      <c r="J53" s="175"/>
      <c r="K53" s="175"/>
      <c r="L53" s="175"/>
      <c r="M53" s="175"/>
      <c r="N53" s="175"/>
      <c r="O53" s="175"/>
      <c r="P53" s="175"/>
    </row>
    <row r="54" spans="2:16" s="164" customFormat="1">
      <c r="G54" s="279"/>
      <c r="J54" s="175"/>
      <c r="K54" s="175"/>
      <c r="L54" s="175"/>
      <c r="M54" s="175"/>
      <c r="N54" s="175"/>
      <c r="O54" s="175"/>
      <c r="P54" s="175"/>
    </row>
    <row r="55" spans="2:16" s="164" customFormat="1">
      <c r="G55" s="279"/>
      <c r="J55" s="175"/>
      <c r="K55" s="175"/>
      <c r="L55" s="175"/>
      <c r="M55" s="175"/>
      <c r="N55" s="175"/>
      <c r="O55" s="175"/>
      <c r="P55" s="175"/>
    </row>
    <row r="56" spans="2:16" s="164" customFormat="1">
      <c r="G56" s="279"/>
      <c r="J56" s="175"/>
      <c r="K56" s="175"/>
      <c r="L56" s="175"/>
      <c r="M56" s="175"/>
      <c r="N56" s="175"/>
      <c r="O56" s="175"/>
      <c r="P56" s="175"/>
    </row>
    <row r="57" spans="2:16" s="164" customFormat="1">
      <c r="G57" s="279"/>
      <c r="J57" s="175"/>
      <c r="K57" s="175"/>
      <c r="L57" s="175"/>
      <c r="M57" s="175"/>
      <c r="N57" s="175"/>
      <c r="O57" s="175"/>
      <c r="P57" s="175"/>
    </row>
    <row r="58" spans="2:16" s="164" customFormat="1">
      <c r="G58" s="279"/>
      <c r="J58" s="175"/>
      <c r="K58" s="175"/>
      <c r="L58" s="175"/>
      <c r="M58" s="175"/>
      <c r="N58" s="175"/>
      <c r="O58" s="175"/>
      <c r="P58" s="175"/>
    </row>
    <row r="59" spans="2:16" s="164" customFormat="1">
      <c r="G59" s="279"/>
      <c r="J59" s="175"/>
      <c r="K59" s="175"/>
      <c r="L59" s="175"/>
      <c r="M59" s="175"/>
      <c r="N59" s="175"/>
      <c r="O59" s="175"/>
      <c r="P59" s="175"/>
    </row>
    <row r="60" spans="2:16" s="164" customFormat="1">
      <c r="G60" s="279"/>
      <c r="J60" s="175"/>
      <c r="K60" s="175"/>
      <c r="L60" s="175"/>
      <c r="M60" s="175"/>
      <c r="N60" s="175"/>
      <c r="O60" s="175"/>
      <c r="P60" s="175"/>
    </row>
    <row r="61" spans="2:16" s="164" customFormat="1">
      <c r="G61" s="279"/>
      <c r="J61" s="175"/>
      <c r="K61" s="175"/>
      <c r="L61" s="175"/>
      <c r="M61" s="175"/>
      <c r="N61" s="175"/>
      <c r="O61" s="175"/>
      <c r="P61" s="175"/>
    </row>
    <row r="62" spans="2:16" s="164" customFormat="1">
      <c r="G62" s="279"/>
      <c r="J62" s="175"/>
      <c r="K62" s="175"/>
      <c r="L62" s="175"/>
      <c r="M62" s="175"/>
      <c r="N62" s="175"/>
      <c r="O62" s="175"/>
      <c r="P62" s="175"/>
    </row>
    <row r="63" spans="2:16" s="164" customFormat="1">
      <c r="G63" s="279"/>
      <c r="J63" s="175"/>
      <c r="K63" s="175"/>
      <c r="L63" s="175"/>
      <c r="M63" s="175"/>
      <c r="N63" s="175"/>
      <c r="O63" s="175"/>
      <c r="P63" s="175"/>
    </row>
    <row r="64" spans="2:16" s="164" customFormat="1">
      <c r="G64" s="279"/>
      <c r="J64" s="175"/>
      <c r="K64" s="175"/>
      <c r="L64" s="175"/>
      <c r="M64" s="175"/>
      <c r="N64" s="175"/>
      <c r="O64" s="175"/>
      <c r="P64" s="175"/>
    </row>
    <row r="65" spans="7:16" s="164" customFormat="1">
      <c r="G65" s="279"/>
      <c r="J65" s="175"/>
      <c r="K65" s="175"/>
      <c r="L65" s="175"/>
      <c r="M65" s="175"/>
      <c r="N65" s="175"/>
      <c r="O65" s="175"/>
      <c r="P65" s="175"/>
    </row>
    <row r="66" spans="7:16" s="164" customFormat="1">
      <c r="G66" s="279"/>
      <c r="J66" s="175"/>
      <c r="K66" s="175"/>
      <c r="L66" s="175"/>
      <c r="M66" s="175"/>
      <c r="N66" s="175"/>
      <c r="O66" s="175"/>
      <c r="P66" s="175"/>
    </row>
    <row r="67" spans="7:16" s="164" customFormat="1">
      <c r="G67" s="279"/>
      <c r="J67" s="175"/>
      <c r="K67" s="175"/>
      <c r="L67" s="175"/>
      <c r="M67" s="175"/>
      <c r="N67" s="175"/>
      <c r="O67" s="175"/>
      <c r="P67" s="175"/>
    </row>
    <row r="68" spans="7:16" s="164" customFormat="1">
      <c r="G68" s="279"/>
      <c r="J68" s="175"/>
      <c r="K68" s="175"/>
      <c r="L68" s="175"/>
      <c r="M68" s="175"/>
      <c r="N68" s="175"/>
      <c r="O68" s="175"/>
      <c r="P68" s="175"/>
    </row>
    <row r="69" spans="7:16" s="164" customFormat="1">
      <c r="G69" s="279"/>
      <c r="J69" s="175"/>
      <c r="K69" s="175"/>
      <c r="L69" s="175"/>
      <c r="M69" s="175"/>
      <c r="N69" s="175"/>
      <c r="O69" s="175"/>
      <c r="P69" s="175"/>
    </row>
    <row r="70" spans="7:16" s="164" customFormat="1">
      <c r="G70" s="279"/>
      <c r="J70" s="175"/>
      <c r="K70" s="175"/>
      <c r="L70" s="175"/>
      <c r="M70" s="175"/>
      <c r="N70" s="175"/>
      <c r="O70" s="175"/>
      <c r="P70" s="175"/>
    </row>
    <row r="71" spans="7:16" s="164" customFormat="1">
      <c r="G71" s="279"/>
      <c r="J71" s="175"/>
      <c r="K71" s="175"/>
      <c r="L71" s="175"/>
      <c r="M71" s="175"/>
      <c r="N71" s="175"/>
      <c r="O71" s="175"/>
      <c r="P71" s="175"/>
    </row>
    <row r="72" spans="7:16" s="164" customFormat="1">
      <c r="G72" s="279"/>
      <c r="J72" s="175"/>
      <c r="K72" s="175"/>
      <c r="L72" s="175"/>
      <c r="M72" s="175"/>
      <c r="N72" s="175"/>
      <c r="O72" s="175"/>
      <c r="P72" s="175"/>
    </row>
    <row r="73" spans="7:16" s="164" customFormat="1">
      <c r="G73" s="279"/>
      <c r="J73" s="175"/>
      <c r="K73" s="175"/>
      <c r="L73" s="175"/>
      <c r="M73" s="175"/>
      <c r="N73" s="175"/>
      <c r="O73" s="175"/>
      <c r="P73" s="175"/>
    </row>
    <row r="74" spans="7:16" s="164" customFormat="1">
      <c r="G74" s="279"/>
      <c r="J74" s="175"/>
      <c r="K74" s="175"/>
      <c r="L74" s="175"/>
      <c r="M74" s="175"/>
      <c r="N74" s="175"/>
      <c r="O74" s="175"/>
      <c r="P74" s="175"/>
    </row>
    <row r="75" spans="7:16" s="164" customFormat="1">
      <c r="G75" s="279"/>
      <c r="J75" s="175"/>
      <c r="K75" s="175"/>
      <c r="L75" s="175"/>
      <c r="M75" s="175"/>
      <c r="N75" s="175"/>
      <c r="O75" s="175"/>
      <c r="P75" s="175"/>
    </row>
    <row r="76" spans="7:16" s="164" customFormat="1">
      <c r="G76" s="279"/>
      <c r="J76" s="175"/>
      <c r="K76" s="175"/>
      <c r="L76" s="175"/>
      <c r="M76" s="175"/>
      <c r="N76" s="175"/>
      <c r="O76" s="175"/>
      <c r="P76" s="175"/>
    </row>
    <row r="77" spans="7:16" s="164" customFormat="1">
      <c r="G77" s="279"/>
      <c r="J77" s="175"/>
      <c r="K77" s="175"/>
      <c r="L77" s="175"/>
      <c r="M77" s="175"/>
      <c r="N77" s="175"/>
      <c r="O77" s="175"/>
      <c r="P77" s="175"/>
    </row>
  </sheetData>
  <sheetProtection password="CF03" sheet="1" objects="1" scenarios="1"/>
  <mergeCells count="15">
    <mergeCell ref="K14:O15"/>
    <mergeCell ref="K16:M16"/>
    <mergeCell ref="K6:M6"/>
    <mergeCell ref="D1:I1"/>
    <mergeCell ref="B4:B6"/>
    <mergeCell ref="C4:C6"/>
    <mergeCell ref="D4:D6"/>
    <mergeCell ref="E2:I2"/>
    <mergeCell ref="E4:I4"/>
    <mergeCell ref="E5:E6"/>
    <mergeCell ref="F5:F6"/>
    <mergeCell ref="K4:O5"/>
    <mergeCell ref="H5:H6"/>
    <mergeCell ref="G5:G6"/>
    <mergeCell ref="I5:I6"/>
  </mergeCell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r:id="rId1"/>
</worksheet>
</file>

<file path=xl/worksheets/sheet7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A1:X80"/>
  <sheetViews>
    <sheetView showGridLines="0" workbookViewId="0">
      <selection activeCell="D7" sqref="D7:D9"/>
    </sheetView>
  </sheetViews>
  <sheetFormatPr defaultColWidth="23.28515625" defaultRowHeight="22.5"/>
  <cols>
    <col min="1" max="1" width="4.140625" style="1" customWidth="1"/>
    <col min="2" max="2" width="9.85546875" style="1" customWidth="1"/>
    <col min="3" max="3" width="23.85546875" style="1" customWidth="1"/>
    <col min="4" max="11" width="4.42578125" style="1" customWidth="1"/>
    <col min="12" max="12" width="8.140625" style="1" customWidth="1"/>
    <col min="13" max="14" width="8.42578125" style="1" customWidth="1"/>
    <col min="15" max="15" width="9.28515625" style="1" customWidth="1"/>
    <col min="16" max="16" width="11.85546875" style="1" customWidth="1"/>
    <col min="17" max="17" width="16.5703125" style="1" customWidth="1"/>
    <col min="18" max="18" width="11.7109375" style="175" customWidth="1"/>
    <col min="19" max="21" width="8.28515625" style="175" customWidth="1"/>
    <col min="22" max="23" width="14.42578125" style="175" customWidth="1"/>
    <col min="24" max="24" width="23.28515625" style="175"/>
    <col min="25" max="16384" width="23.28515625" style="1"/>
  </cols>
  <sheetData>
    <row r="1" spans="1:24" s="6" customFormat="1" ht="19.5" customHeight="1">
      <c r="A1" s="36"/>
      <c r="B1" s="36"/>
      <c r="C1" s="371" t="s">
        <v>46</v>
      </c>
      <c r="D1" s="371"/>
      <c r="E1" s="371"/>
      <c r="F1" s="371"/>
      <c r="G1" s="371"/>
      <c r="H1" s="371"/>
      <c r="I1" s="371"/>
      <c r="J1" s="371"/>
      <c r="K1" s="371"/>
      <c r="L1" s="36"/>
      <c r="M1" s="492" t="str">
        <f>D4</f>
        <v>สมรรถนะที่ 1ความสามารถในการสื่อสาร</v>
      </c>
      <c r="N1" s="492"/>
      <c r="O1" s="492"/>
      <c r="P1" s="492"/>
      <c r="Q1" s="492"/>
      <c r="R1" s="154"/>
      <c r="S1" s="154"/>
      <c r="T1" s="154"/>
      <c r="U1" s="154"/>
      <c r="V1" s="154"/>
      <c r="W1" s="154"/>
      <c r="X1" s="154"/>
    </row>
    <row r="2" spans="1:24" s="6" customFormat="1" ht="19.5" customHeight="1">
      <c r="A2" s="36"/>
      <c r="B2" s="36"/>
      <c r="C2" s="36"/>
      <c r="D2" s="49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E2" s="492"/>
      <c r="F2" s="492"/>
      <c r="G2" s="492"/>
      <c r="H2" s="492"/>
      <c r="I2" s="492"/>
      <c r="J2" s="492"/>
      <c r="K2" s="492"/>
      <c r="L2" s="36"/>
      <c r="M2" s="36"/>
      <c r="N2" s="36"/>
      <c r="O2" s="36"/>
      <c r="P2" s="36"/>
      <c r="Q2" s="36"/>
      <c r="R2" s="154"/>
      <c r="S2" s="154"/>
      <c r="T2" s="154"/>
      <c r="U2" s="154"/>
      <c r="V2" s="154"/>
      <c r="W2" s="154"/>
      <c r="X2" s="154"/>
    </row>
    <row r="3" spans="1:24" s="30" customFormat="1" ht="7.5" customHeight="1">
      <c r="R3" s="154"/>
      <c r="S3" s="154"/>
      <c r="T3" s="154"/>
      <c r="U3" s="154"/>
      <c r="V3" s="154"/>
      <c r="W3" s="154"/>
      <c r="X3" s="154"/>
    </row>
    <row r="4" spans="1:24" s="30" customFormat="1" ht="21" customHeight="1">
      <c r="A4" s="490" t="s">
        <v>0</v>
      </c>
      <c r="B4" s="373" t="str">
        <f>สรุปผลสมรรถนะ!C4</f>
        <v>เลขประจำตัวนักเรียน</v>
      </c>
      <c r="C4" s="490" t="s">
        <v>1</v>
      </c>
      <c r="D4" s="493" t="s">
        <v>263</v>
      </c>
      <c r="E4" s="493"/>
      <c r="F4" s="493"/>
      <c r="G4" s="493"/>
      <c r="H4" s="493"/>
      <c r="I4" s="493"/>
      <c r="J4" s="493"/>
      <c r="K4" s="493"/>
      <c r="L4" s="493"/>
      <c r="M4" s="497" t="s">
        <v>266</v>
      </c>
      <c r="N4" s="225"/>
      <c r="O4" s="373" t="s">
        <v>22</v>
      </c>
      <c r="P4" s="373" t="s">
        <v>2</v>
      </c>
      <c r="Q4" s="373" t="s">
        <v>270</v>
      </c>
      <c r="R4" s="154"/>
      <c r="S4" s="154"/>
      <c r="T4" s="154"/>
      <c r="U4" s="154"/>
      <c r="V4" s="154"/>
      <c r="W4" s="154"/>
      <c r="X4" s="154"/>
    </row>
    <row r="5" spans="1:24" s="6" customFormat="1" ht="18.75" customHeight="1">
      <c r="A5" s="490"/>
      <c r="B5" s="373"/>
      <c r="C5" s="490"/>
      <c r="D5" s="389"/>
      <c r="E5" s="389"/>
      <c r="F5" s="389"/>
      <c r="G5" s="389"/>
      <c r="H5" s="389"/>
      <c r="I5" s="389"/>
      <c r="J5" s="390"/>
      <c r="K5" s="390"/>
      <c r="L5" s="223"/>
      <c r="M5" s="497"/>
      <c r="N5" s="225"/>
      <c r="O5" s="373"/>
      <c r="P5" s="373"/>
      <c r="Q5" s="373"/>
      <c r="R5" s="154"/>
      <c r="S5" s="154"/>
      <c r="T5" s="154"/>
      <c r="U5" s="154"/>
      <c r="V5" s="154"/>
      <c r="W5" s="154"/>
      <c r="X5" s="154"/>
    </row>
    <row r="6" spans="1:24" s="6" customFormat="1" ht="19.5" customHeight="1">
      <c r="A6" s="490"/>
      <c r="B6" s="373"/>
      <c r="C6" s="490"/>
      <c r="D6" s="389" t="s">
        <v>207</v>
      </c>
      <c r="E6" s="389"/>
      <c r="F6" s="389"/>
      <c r="G6" s="389"/>
      <c r="H6" s="389" t="s">
        <v>208</v>
      </c>
      <c r="I6" s="389"/>
      <c r="J6" s="390" t="s">
        <v>209</v>
      </c>
      <c r="K6" s="390"/>
      <c r="L6" s="223" t="s">
        <v>210</v>
      </c>
      <c r="M6" s="497"/>
      <c r="N6" s="225"/>
      <c r="O6" s="373"/>
      <c r="P6" s="373"/>
      <c r="Q6" s="373"/>
      <c r="R6" s="154"/>
      <c r="S6" s="154"/>
      <c r="T6" s="154"/>
      <c r="U6" s="154"/>
      <c r="V6" s="154"/>
      <c r="W6" s="154"/>
      <c r="X6" s="154"/>
    </row>
    <row r="7" spans="1:24" ht="15.75" customHeight="1">
      <c r="A7" s="490"/>
      <c r="B7" s="373"/>
      <c r="C7" s="490"/>
      <c r="D7" s="498" t="s">
        <v>253</v>
      </c>
      <c r="E7" s="498" t="s">
        <v>254</v>
      </c>
      <c r="F7" s="498" t="s">
        <v>255</v>
      </c>
      <c r="G7" s="498" t="s">
        <v>256</v>
      </c>
      <c r="H7" s="498" t="s">
        <v>257</v>
      </c>
      <c r="I7" s="498" t="s">
        <v>258</v>
      </c>
      <c r="J7" s="498" t="s">
        <v>259</v>
      </c>
      <c r="K7" s="498" t="s">
        <v>260</v>
      </c>
      <c r="L7" s="498" t="s">
        <v>261</v>
      </c>
      <c r="M7" s="497"/>
      <c r="N7" s="225"/>
      <c r="O7" s="373"/>
      <c r="P7" s="373"/>
      <c r="Q7" s="373"/>
      <c r="S7" s="485" t="s">
        <v>295</v>
      </c>
      <c r="T7" s="485"/>
      <c r="U7" s="485"/>
      <c r="V7" s="485"/>
      <c r="W7" s="485"/>
    </row>
    <row r="8" spans="1:24" ht="15.75" customHeight="1">
      <c r="A8" s="490"/>
      <c r="B8" s="373"/>
      <c r="C8" s="490"/>
      <c r="D8" s="498"/>
      <c r="E8" s="498"/>
      <c r="F8" s="498"/>
      <c r="G8" s="498"/>
      <c r="H8" s="498"/>
      <c r="I8" s="498"/>
      <c r="J8" s="498"/>
      <c r="K8" s="498"/>
      <c r="L8" s="498"/>
      <c r="N8" s="224"/>
      <c r="O8" s="373"/>
      <c r="P8" s="373"/>
      <c r="Q8" s="373"/>
      <c r="S8" s="486"/>
      <c r="T8" s="486"/>
      <c r="U8" s="486"/>
      <c r="V8" s="486"/>
      <c r="W8" s="486"/>
    </row>
    <row r="9" spans="1:24" ht="15.75" customHeight="1">
      <c r="A9" s="490"/>
      <c r="B9" s="373"/>
      <c r="C9" s="490"/>
      <c r="D9" s="498"/>
      <c r="E9" s="498"/>
      <c r="F9" s="498"/>
      <c r="G9" s="498"/>
      <c r="H9" s="498"/>
      <c r="I9" s="498"/>
      <c r="J9" s="498"/>
      <c r="K9" s="498"/>
      <c r="L9" s="498"/>
      <c r="M9" s="276">
        <f>COUNT(D10:L10)*3</f>
        <v>0</v>
      </c>
      <c r="N9" s="224"/>
      <c r="O9" s="373"/>
      <c r="P9" s="373"/>
      <c r="Q9" s="373"/>
      <c r="S9" s="487" t="s">
        <v>268</v>
      </c>
      <c r="T9" s="488"/>
      <c r="U9" s="489"/>
      <c r="V9" s="226" t="s">
        <v>2</v>
      </c>
      <c r="W9" s="226" t="s">
        <v>270</v>
      </c>
    </row>
    <row r="10" spans="1:24" s="3" customFormat="1" ht="15.75" customHeight="1">
      <c r="A10" s="2">
        <v>1</v>
      </c>
      <c r="B10" s="38">
        <f>IF(นักเรียน!C6="","",นักเรียน!C6)</f>
        <v>5163</v>
      </c>
      <c r="C10" s="189" t="str">
        <f>IF(นักเรียน!D6="","",นักเรียน!D6)</f>
        <v>เด็กชายจีรวัฒน์  โพธิ์ศรี</v>
      </c>
      <c r="D10" s="171" t="str">
        <f>IF(ครูประเมินนักเรียน!E10="","",ครูประเมินนักเรียน!E10)</f>
        <v/>
      </c>
      <c r="E10" s="171" t="str">
        <f>IF(ครูประเมินนักเรียน!F10="","",ครูประเมินนักเรียน!F10)</f>
        <v/>
      </c>
      <c r="F10" s="171" t="str">
        <f>IF(ครูประเมินนักเรียน!G10="","",ครูประเมินนักเรียน!G10)</f>
        <v/>
      </c>
      <c r="G10" s="171" t="str">
        <f>IF(ครูประเมินนักเรียน!H10="","",ครูประเมินนักเรียน!H10)</f>
        <v/>
      </c>
      <c r="H10" s="171" t="str">
        <f>IF(ครูประเมินนักเรียน!I10="","",ครูประเมินนักเรียน!I10)</f>
        <v/>
      </c>
      <c r="I10" s="171" t="str">
        <f>IF(ครูประเมินนักเรียน!J10="","",ครูประเมินนักเรียน!J10)</f>
        <v/>
      </c>
      <c r="J10" s="171" t="str">
        <f>IF(ครูประเมินนักเรียน!K10="","",ครูประเมินนักเรียน!K10)</f>
        <v/>
      </c>
      <c r="K10" s="171" t="str">
        <f>IF(ครูประเมินนักเรียน!L10="","",ครูประเมินนักเรียน!L10)</f>
        <v/>
      </c>
      <c r="L10" s="171" t="str">
        <f>IF(ครูประเมินนักเรียน!M10="","",ครูประเมินนักเรียน!M10)</f>
        <v/>
      </c>
      <c r="M10" s="172">
        <f t="shared" ref="M10:M54" si="0">IF(C10="","",SUM(D10:L10))</f>
        <v>0</v>
      </c>
      <c r="N10" s="172"/>
      <c r="O10" s="173">
        <f t="shared" ref="O10:O54" si="1">IF(M10=0,0,IF(M10="","",ROUND((M10*100)/$M$9,2)))</f>
        <v>0</v>
      </c>
      <c r="P10" s="179">
        <f t="shared" ref="P10:P54" si="2">IF(O10="","",VLOOKUP(O10,gradeforcomp,4,TRUE))</f>
        <v>0</v>
      </c>
      <c r="Q10" s="174" t="str">
        <f t="shared" ref="Q10:Q54" si="3">IF(O10="","",VLOOKUP(O10,gradeforcomp,5,TRUE))</f>
        <v>ปรับปรุง</v>
      </c>
      <c r="R10" s="176"/>
      <c r="S10" s="180">
        <v>0</v>
      </c>
      <c r="T10" s="234" t="s">
        <v>269</v>
      </c>
      <c r="U10" s="180">
        <v>39</v>
      </c>
      <c r="V10" s="182">
        <v>0</v>
      </c>
      <c r="W10" s="180" t="s">
        <v>54</v>
      </c>
      <c r="X10" s="176"/>
    </row>
    <row r="11" spans="1:24" s="3" customFormat="1" ht="15.75" customHeight="1">
      <c r="A11" s="2">
        <v>2</v>
      </c>
      <c r="B11" s="38">
        <f>IF(นักเรียน!C7="","",นักเรียน!C7)</f>
        <v>5168</v>
      </c>
      <c r="C11" s="189" t="str">
        <f>IF(นักเรียน!D7="","",นักเรียน!D7)</f>
        <v>เด็กชายวันชัย  แก้วดอนลี</v>
      </c>
      <c r="D11" s="171" t="str">
        <f>IF(ครูประเมินนักเรียน!E11="","",ครูประเมินนักเรียน!E11)</f>
        <v/>
      </c>
      <c r="E11" s="171" t="str">
        <f>IF(ครูประเมินนักเรียน!F11="","",ครูประเมินนักเรียน!F11)</f>
        <v/>
      </c>
      <c r="F11" s="171" t="str">
        <f>IF(ครูประเมินนักเรียน!G11="","",ครูประเมินนักเรียน!G11)</f>
        <v/>
      </c>
      <c r="G11" s="171" t="str">
        <f>IF(ครูประเมินนักเรียน!H11="","",ครูประเมินนักเรียน!H11)</f>
        <v/>
      </c>
      <c r="H11" s="171" t="str">
        <f>IF(ครูประเมินนักเรียน!I11="","",ครูประเมินนักเรียน!I11)</f>
        <v/>
      </c>
      <c r="I11" s="171" t="str">
        <f>IF(ครูประเมินนักเรียน!J11="","",ครูประเมินนักเรียน!J11)</f>
        <v/>
      </c>
      <c r="J11" s="171" t="str">
        <f>IF(ครูประเมินนักเรียน!K11="","",ครูประเมินนักเรียน!K11)</f>
        <v/>
      </c>
      <c r="K11" s="171" t="str">
        <f>IF(ครูประเมินนักเรียน!L11="","",ครูประเมินนักเรียน!L11)</f>
        <v/>
      </c>
      <c r="L11" s="171" t="str">
        <f>IF(ครูประเมินนักเรียน!M11="","",ครูประเมินนักเรียน!M11)</f>
        <v/>
      </c>
      <c r="M11" s="172">
        <f t="shared" si="0"/>
        <v>0</v>
      </c>
      <c r="N11" s="172"/>
      <c r="O11" s="173">
        <f t="shared" si="1"/>
        <v>0</v>
      </c>
      <c r="P11" s="179">
        <f t="shared" si="2"/>
        <v>0</v>
      </c>
      <c r="Q11" s="174" t="str">
        <f t="shared" si="3"/>
        <v>ปรับปรุง</v>
      </c>
      <c r="R11" s="176"/>
      <c r="S11" s="180">
        <v>40</v>
      </c>
      <c r="T11" s="234" t="s">
        <v>269</v>
      </c>
      <c r="U11" s="180">
        <v>74</v>
      </c>
      <c r="V11" s="182">
        <v>1</v>
      </c>
      <c r="W11" s="180" t="s">
        <v>52</v>
      </c>
      <c r="X11" s="176"/>
    </row>
    <row r="12" spans="1:24" s="3" customFormat="1" ht="15.75" customHeight="1">
      <c r="A12" s="2">
        <v>3</v>
      </c>
      <c r="B12" s="38">
        <f>IF(นักเรียน!C8="","",นักเรียน!C8)</f>
        <v>5169</v>
      </c>
      <c r="C12" s="189" t="str">
        <f>IF(นักเรียน!D8="","",นักเรียน!D8)</f>
        <v>เด็กชายเกียรติดำรงค์  ปึงเจริญปัญญา</v>
      </c>
      <c r="D12" s="171" t="str">
        <f>IF(ครูประเมินนักเรียน!E12="","",ครูประเมินนักเรียน!E12)</f>
        <v/>
      </c>
      <c r="E12" s="171" t="str">
        <f>IF(ครูประเมินนักเรียน!F12="","",ครูประเมินนักเรียน!F12)</f>
        <v/>
      </c>
      <c r="F12" s="171" t="str">
        <f>IF(ครูประเมินนักเรียน!G12="","",ครูประเมินนักเรียน!G12)</f>
        <v/>
      </c>
      <c r="G12" s="171" t="str">
        <f>IF(ครูประเมินนักเรียน!H12="","",ครูประเมินนักเรียน!H12)</f>
        <v/>
      </c>
      <c r="H12" s="171" t="str">
        <f>IF(ครูประเมินนักเรียน!I12="","",ครูประเมินนักเรียน!I12)</f>
        <v/>
      </c>
      <c r="I12" s="171" t="str">
        <f>IF(ครูประเมินนักเรียน!J12="","",ครูประเมินนักเรียน!J12)</f>
        <v/>
      </c>
      <c r="J12" s="171" t="str">
        <f>IF(ครูประเมินนักเรียน!K12="","",ครูประเมินนักเรียน!K12)</f>
        <v/>
      </c>
      <c r="K12" s="171" t="str">
        <f>IF(ครูประเมินนักเรียน!L12="","",ครูประเมินนักเรียน!L12)</f>
        <v/>
      </c>
      <c r="L12" s="171" t="str">
        <f>IF(ครูประเมินนักเรียน!M12="","",ครูประเมินนักเรียน!M12)</f>
        <v/>
      </c>
      <c r="M12" s="172">
        <f t="shared" si="0"/>
        <v>0</v>
      </c>
      <c r="N12" s="172"/>
      <c r="O12" s="173">
        <f t="shared" si="1"/>
        <v>0</v>
      </c>
      <c r="P12" s="179">
        <f t="shared" si="2"/>
        <v>0</v>
      </c>
      <c r="Q12" s="174" t="str">
        <f t="shared" si="3"/>
        <v>ปรับปรุง</v>
      </c>
      <c r="R12" s="176"/>
      <c r="S12" s="180">
        <v>75</v>
      </c>
      <c r="T12" s="234" t="s">
        <v>269</v>
      </c>
      <c r="U12" s="180">
        <v>100</v>
      </c>
      <c r="V12" s="182">
        <v>2</v>
      </c>
      <c r="W12" s="180" t="s">
        <v>292</v>
      </c>
      <c r="X12" s="176"/>
    </row>
    <row r="13" spans="1:24" s="3" customFormat="1" ht="15.75" customHeight="1">
      <c r="A13" s="2">
        <v>4</v>
      </c>
      <c r="B13" s="38">
        <f>IF(นักเรียน!C9="","",นักเรียน!C9)</f>
        <v>5170</v>
      </c>
      <c r="C13" s="189" t="str">
        <f>IF(นักเรียน!D9="","",นักเรียน!D9)</f>
        <v>เด็กชายสิปปนนท์  เชิดรุ่งเรือง</v>
      </c>
      <c r="D13" s="171" t="str">
        <f>IF(ครูประเมินนักเรียน!E13="","",ครูประเมินนักเรียน!E13)</f>
        <v/>
      </c>
      <c r="E13" s="171" t="str">
        <f>IF(ครูประเมินนักเรียน!F13="","",ครูประเมินนักเรียน!F13)</f>
        <v/>
      </c>
      <c r="F13" s="171" t="str">
        <f>IF(ครูประเมินนักเรียน!G13="","",ครูประเมินนักเรียน!G13)</f>
        <v/>
      </c>
      <c r="G13" s="171" t="str">
        <f>IF(ครูประเมินนักเรียน!H13="","",ครูประเมินนักเรียน!H13)</f>
        <v/>
      </c>
      <c r="H13" s="171" t="str">
        <f>IF(ครูประเมินนักเรียน!I13="","",ครูประเมินนักเรียน!I13)</f>
        <v/>
      </c>
      <c r="I13" s="171" t="str">
        <f>IF(ครูประเมินนักเรียน!J13="","",ครูประเมินนักเรียน!J13)</f>
        <v/>
      </c>
      <c r="J13" s="171" t="str">
        <f>IF(ครูประเมินนักเรียน!K13="","",ครูประเมินนักเรียน!K13)</f>
        <v/>
      </c>
      <c r="K13" s="171" t="str">
        <f>IF(ครูประเมินนักเรียน!L13="","",ครูประเมินนักเรียน!L13)</f>
        <v/>
      </c>
      <c r="L13" s="171" t="str">
        <f>IF(ครูประเมินนักเรียน!M13="","",ครูประเมินนักเรียน!M13)</f>
        <v/>
      </c>
      <c r="M13" s="172">
        <f t="shared" si="0"/>
        <v>0</v>
      </c>
      <c r="N13" s="172"/>
      <c r="O13" s="173">
        <f t="shared" si="1"/>
        <v>0</v>
      </c>
      <c r="P13" s="179">
        <f t="shared" si="2"/>
        <v>0</v>
      </c>
      <c r="Q13" s="174" t="str">
        <f t="shared" si="3"/>
        <v>ปรับปรุง</v>
      </c>
      <c r="R13" s="176"/>
      <c r="S13" s="180"/>
      <c r="T13" s="234"/>
      <c r="U13" s="180"/>
      <c r="V13" s="182"/>
      <c r="W13" s="180"/>
      <c r="X13" s="176"/>
    </row>
    <row r="14" spans="1:24" s="3" customFormat="1" ht="15.75" customHeight="1">
      <c r="A14" s="2">
        <v>5</v>
      </c>
      <c r="B14" s="38">
        <f>IF(นักเรียน!C10="","",นักเรียน!C10)</f>
        <v>5172</v>
      </c>
      <c r="C14" s="189" t="str">
        <f>IF(นักเรียน!D10="","",นักเรียน!D10)</f>
        <v>เด็กชายทักษิณ  สืบเพ็ง</v>
      </c>
      <c r="D14" s="171" t="str">
        <f>IF(ครูประเมินนักเรียน!E14="","",ครูประเมินนักเรียน!E14)</f>
        <v/>
      </c>
      <c r="E14" s="171" t="str">
        <f>IF(ครูประเมินนักเรียน!F14="","",ครูประเมินนักเรียน!F14)</f>
        <v/>
      </c>
      <c r="F14" s="171" t="str">
        <f>IF(ครูประเมินนักเรียน!G14="","",ครูประเมินนักเรียน!G14)</f>
        <v/>
      </c>
      <c r="G14" s="171" t="str">
        <f>IF(ครูประเมินนักเรียน!H14="","",ครูประเมินนักเรียน!H14)</f>
        <v/>
      </c>
      <c r="H14" s="171" t="str">
        <f>IF(ครูประเมินนักเรียน!I14="","",ครูประเมินนักเรียน!I14)</f>
        <v/>
      </c>
      <c r="I14" s="171" t="str">
        <f>IF(ครูประเมินนักเรียน!J14="","",ครูประเมินนักเรียน!J14)</f>
        <v/>
      </c>
      <c r="J14" s="171" t="str">
        <f>IF(ครูประเมินนักเรียน!K14="","",ครูประเมินนักเรียน!K14)</f>
        <v/>
      </c>
      <c r="K14" s="171" t="str">
        <f>IF(ครูประเมินนักเรียน!L14="","",ครูประเมินนักเรียน!L14)</f>
        <v/>
      </c>
      <c r="L14" s="171" t="str">
        <f>IF(ครูประเมินนักเรียน!M14="","",ครูประเมินนักเรียน!M14)</f>
        <v/>
      </c>
      <c r="M14" s="172">
        <f t="shared" si="0"/>
        <v>0</v>
      </c>
      <c r="N14" s="172"/>
      <c r="O14" s="173">
        <f t="shared" si="1"/>
        <v>0</v>
      </c>
      <c r="P14" s="179">
        <f t="shared" si="2"/>
        <v>0</v>
      </c>
      <c r="Q14" s="174" t="str">
        <f t="shared" si="3"/>
        <v>ปรับปรุง</v>
      </c>
      <c r="R14" s="176"/>
      <c r="S14" s="178"/>
      <c r="T14" s="178"/>
      <c r="U14" s="178"/>
      <c r="V14" s="178"/>
      <c r="W14" s="178"/>
      <c r="X14" s="176"/>
    </row>
    <row r="15" spans="1:24" s="3" customFormat="1" ht="15.75" customHeight="1">
      <c r="A15" s="2">
        <v>6</v>
      </c>
      <c r="B15" s="38">
        <f>IF(นักเรียน!C11="","",นักเรียน!C11)</f>
        <v>5194</v>
      </c>
      <c r="C15" s="189" t="str">
        <f>IF(นักเรียน!D11="","",นักเรียน!D11)</f>
        <v>เด็กชายพงศ์พิสุทธิ์  จินดา</v>
      </c>
      <c r="D15" s="171" t="str">
        <f>IF(ครูประเมินนักเรียน!E15="","",ครูประเมินนักเรียน!E15)</f>
        <v/>
      </c>
      <c r="E15" s="171" t="str">
        <f>IF(ครูประเมินนักเรียน!F15="","",ครูประเมินนักเรียน!F15)</f>
        <v/>
      </c>
      <c r="F15" s="171" t="str">
        <f>IF(ครูประเมินนักเรียน!G15="","",ครูประเมินนักเรียน!G15)</f>
        <v/>
      </c>
      <c r="G15" s="171" t="str">
        <f>IF(ครูประเมินนักเรียน!H15="","",ครูประเมินนักเรียน!H15)</f>
        <v/>
      </c>
      <c r="H15" s="171" t="str">
        <f>IF(ครูประเมินนักเรียน!I15="","",ครูประเมินนักเรียน!I15)</f>
        <v/>
      </c>
      <c r="I15" s="171" t="str">
        <f>IF(ครูประเมินนักเรียน!J15="","",ครูประเมินนักเรียน!J15)</f>
        <v/>
      </c>
      <c r="J15" s="171" t="str">
        <f>IF(ครูประเมินนักเรียน!K15="","",ครูประเมินนักเรียน!K15)</f>
        <v/>
      </c>
      <c r="K15" s="171" t="str">
        <f>IF(ครูประเมินนักเรียน!L15="","",ครูประเมินนักเรียน!L15)</f>
        <v/>
      </c>
      <c r="L15" s="171" t="str">
        <f>IF(ครูประเมินนักเรียน!M15="","",ครูประเมินนักเรียน!M15)</f>
        <v/>
      </c>
      <c r="M15" s="172">
        <f t="shared" si="0"/>
        <v>0</v>
      </c>
      <c r="N15" s="172"/>
      <c r="O15" s="173">
        <f t="shared" si="1"/>
        <v>0</v>
      </c>
      <c r="P15" s="179">
        <f t="shared" si="2"/>
        <v>0</v>
      </c>
      <c r="Q15" s="174" t="str">
        <f t="shared" si="3"/>
        <v>ปรับปรุง</v>
      </c>
      <c r="R15" s="176"/>
      <c r="S15" s="176"/>
      <c r="T15" s="176"/>
      <c r="U15" s="176"/>
      <c r="V15" s="176"/>
      <c r="W15" s="176"/>
      <c r="X15" s="176"/>
    </row>
    <row r="16" spans="1:24" s="3" customFormat="1" ht="15.75" customHeight="1">
      <c r="A16" s="2">
        <v>7</v>
      </c>
      <c r="B16" s="38">
        <f>IF(นักเรียน!C12="","",นักเรียน!C12)</f>
        <v>5599</v>
      </c>
      <c r="C16" s="189" t="str">
        <f>IF(นักเรียน!D12="","",นักเรียน!D12)</f>
        <v>เด็กชายอนุสรณ์  หาญสุด</v>
      </c>
      <c r="D16" s="171" t="str">
        <f>IF(ครูประเมินนักเรียน!E16="","",ครูประเมินนักเรียน!E16)</f>
        <v/>
      </c>
      <c r="E16" s="171" t="str">
        <f>IF(ครูประเมินนักเรียน!F16="","",ครูประเมินนักเรียน!F16)</f>
        <v/>
      </c>
      <c r="F16" s="171" t="str">
        <f>IF(ครูประเมินนักเรียน!G16="","",ครูประเมินนักเรียน!G16)</f>
        <v/>
      </c>
      <c r="G16" s="171" t="str">
        <f>IF(ครูประเมินนักเรียน!H16="","",ครูประเมินนักเรียน!H16)</f>
        <v/>
      </c>
      <c r="H16" s="171" t="str">
        <f>IF(ครูประเมินนักเรียน!I16="","",ครูประเมินนักเรียน!I16)</f>
        <v/>
      </c>
      <c r="I16" s="171" t="str">
        <f>IF(ครูประเมินนักเรียน!J16="","",ครูประเมินนักเรียน!J16)</f>
        <v/>
      </c>
      <c r="J16" s="171" t="str">
        <f>IF(ครูประเมินนักเรียน!K16="","",ครูประเมินนักเรียน!K16)</f>
        <v/>
      </c>
      <c r="K16" s="171" t="str">
        <f>IF(ครูประเมินนักเรียน!L16="","",ครูประเมินนักเรียน!L16)</f>
        <v/>
      </c>
      <c r="L16" s="171" t="str">
        <f>IF(ครูประเมินนักเรียน!M16="","",ครูประเมินนักเรียน!M16)</f>
        <v/>
      </c>
      <c r="M16" s="172">
        <f t="shared" si="0"/>
        <v>0</v>
      </c>
      <c r="N16" s="172"/>
      <c r="O16" s="173">
        <f t="shared" si="1"/>
        <v>0</v>
      </c>
      <c r="P16" s="179">
        <f t="shared" si="2"/>
        <v>0</v>
      </c>
      <c r="Q16" s="174" t="str">
        <f t="shared" si="3"/>
        <v>ปรับปรุง</v>
      </c>
      <c r="R16" s="176"/>
      <c r="S16" s="176"/>
      <c r="T16" s="176"/>
      <c r="U16" s="176"/>
      <c r="V16" s="176"/>
      <c r="W16" s="176"/>
      <c r="X16" s="176"/>
    </row>
    <row r="17" spans="1:24" s="3" customFormat="1" ht="15.75" customHeight="1">
      <c r="A17" s="2">
        <v>8</v>
      </c>
      <c r="B17" s="38">
        <f>IF(นักเรียน!C13="","",นักเรียน!C13)</f>
        <v>5600</v>
      </c>
      <c r="C17" s="189" t="str">
        <f>IF(นักเรียน!D13="","",นักเรียน!D13)</f>
        <v>เด็กชายอนุศักดิ์  หาญสุด</v>
      </c>
      <c r="D17" s="171" t="str">
        <f>IF(ครูประเมินนักเรียน!E17="","",ครูประเมินนักเรียน!E17)</f>
        <v/>
      </c>
      <c r="E17" s="171" t="str">
        <f>IF(ครูประเมินนักเรียน!F17="","",ครูประเมินนักเรียน!F17)</f>
        <v/>
      </c>
      <c r="F17" s="171" t="str">
        <f>IF(ครูประเมินนักเรียน!G17="","",ครูประเมินนักเรียน!G17)</f>
        <v/>
      </c>
      <c r="G17" s="171" t="str">
        <f>IF(ครูประเมินนักเรียน!H17="","",ครูประเมินนักเรียน!H17)</f>
        <v/>
      </c>
      <c r="H17" s="171" t="str">
        <f>IF(ครูประเมินนักเรียน!I17="","",ครูประเมินนักเรียน!I17)</f>
        <v/>
      </c>
      <c r="I17" s="171" t="str">
        <f>IF(ครูประเมินนักเรียน!J17="","",ครูประเมินนักเรียน!J17)</f>
        <v/>
      </c>
      <c r="J17" s="171" t="str">
        <f>IF(ครูประเมินนักเรียน!K17="","",ครูประเมินนักเรียน!K17)</f>
        <v/>
      </c>
      <c r="K17" s="171" t="str">
        <f>IF(ครูประเมินนักเรียน!L17="","",ครูประเมินนักเรียน!L17)</f>
        <v/>
      </c>
      <c r="L17" s="171" t="str">
        <f>IF(ครูประเมินนักเรียน!M17="","",ครูประเมินนักเรียน!M17)</f>
        <v/>
      </c>
      <c r="M17" s="172">
        <f t="shared" si="0"/>
        <v>0</v>
      </c>
      <c r="N17" s="172"/>
      <c r="O17" s="173">
        <f t="shared" si="1"/>
        <v>0</v>
      </c>
      <c r="P17" s="179">
        <f t="shared" si="2"/>
        <v>0</v>
      </c>
      <c r="Q17" s="174" t="str">
        <f t="shared" si="3"/>
        <v>ปรับปรุง</v>
      </c>
      <c r="R17" s="176"/>
      <c r="S17" s="485" t="s">
        <v>296</v>
      </c>
      <c r="T17" s="485"/>
      <c r="U17" s="485"/>
      <c r="V17" s="485"/>
      <c r="W17" s="485"/>
      <c r="X17" s="176"/>
    </row>
    <row r="18" spans="1:24" s="3" customFormat="1" ht="15.75" customHeight="1">
      <c r="A18" s="2">
        <v>9</v>
      </c>
      <c r="B18" s="38">
        <f>IF(นักเรียน!C14="","",นักเรียน!C14)</f>
        <v>5174</v>
      </c>
      <c r="C18" s="189" t="str">
        <f>IF(นักเรียน!D14="","",นักเรียน!D14)</f>
        <v>เด็กหญิงกาญจนา  ตรีเมฆ</v>
      </c>
      <c r="D18" s="171" t="str">
        <f>IF(ครูประเมินนักเรียน!E18="","",ครูประเมินนักเรียน!E18)</f>
        <v/>
      </c>
      <c r="E18" s="171" t="str">
        <f>IF(ครูประเมินนักเรียน!F18="","",ครูประเมินนักเรียน!F18)</f>
        <v/>
      </c>
      <c r="F18" s="171" t="str">
        <f>IF(ครูประเมินนักเรียน!G18="","",ครูประเมินนักเรียน!G18)</f>
        <v/>
      </c>
      <c r="G18" s="171" t="str">
        <f>IF(ครูประเมินนักเรียน!H18="","",ครูประเมินนักเรียน!H18)</f>
        <v/>
      </c>
      <c r="H18" s="171" t="str">
        <f>IF(ครูประเมินนักเรียน!I18="","",ครูประเมินนักเรียน!I18)</f>
        <v/>
      </c>
      <c r="I18" s="171" t="str">
        <f>IF(ครูประเมินนักเรียน!J18="","",ครูประเมินนักเรียน!J18)</f>
        <v/>
      </c>
      <c r="J18" s="171" t="str">
        <f>IF(ครูประเมินนักเรียน!K18="","",ครูประเมินนักเรียน!K18)</f>
        <v/>
      </c>
      <c r="K18" s="171" t="str">
        <f>IF(ครูประเมินนักเรียน!L18="","",ครูประเมินนักเรียน!L18)</f>
        <v/>
      </c>
      <c r="L18" s="171" t="str">
        <f>IF(ครูประเมินนักเรียน!M18="","",ครูประเมินนักเรียน!M18)</f>
        <v/>
      </c>
      <c r="M18" s="172">
        <f t="shared" si="0"/>
        <v>0</v>
      </c>
      <c r="N18" s="172"/>
      <c r="O18" s="173">
        <f t="shared" si="1"/>
        <v>0</v>
      </c>
      <c r="P18" s="179">
        <f t="shared" si="2"/>
        <v>0</v>
      </c>
      <c r="Q18" s="174" t="str">
        <f t="shared" si="3"/>
        <v>ปรับปรุง</v>
      </c>
      <c r="R18" s="176"/>
      <c r="S18" s="486"/>
      <c r="T18" s="486"/>
      <c r="U18" s="486"/>
      <c r="V18" s="486"/>
      <c r="W18" s="486"/>
      <c r="X18" s="176"/>
    </row>
    <row r="19" spans="1:24" s="3" customFormat="1" ht="15.75" customHeight="1">
      <c r="A19" s="2">
        <v>10</v>
      </c>
      <c r="B19" s="38">
        <f>IF(นักเรียน!C15="","",นักเรียน!C15)</f>
        <v>5178</v>
      </c>
      <c r="C19" s="189" t="str">
        <f>IF(นักเรียน!D15="","",นักเรียน!D15)</f>
        <v>เด็กหญิงศิริรัตน์  เรศร์คงธนวัฒน์</v>
      </c>
      <c r="D19" s="171" t="str">
        <f>IF(ครูประเมินนักเรียน!E19="","",ครูประเมินนักเรียน!E19)</f>
        <v/>
      </c>
      <c r="E19" s="171" t="str">
        <f>IF(ครูประเมินนักเรียน!F19="","",ครูประเมินนักเรียน!F19)</f>
        <v/>
      </c>
      <c r="F19" s="171" t="str">
        <f>IF(ครูประเมินนักเรียน!G19="","",ครูประเมินนักเรียน!G19)</f>
        <v/>
      </c>
      <c r="G19" s="171" t="str">
        <f>IF(ครูประเมินนักเรียน!H19="","",ครูประเมินนักเรียน!H19)</f>
        <v/>
      </c>
      <c r="H19" s="171" t="str">
        <f>IF(ครูประเมินนักเรียน!I19="","",ครูประเมินนักเรียน!I19)</f>
        <v/>
      </c>
      <c r="I19" s="171" t="str">
        <f>IF(ครูประเมินนักเรียน!J19="","",ครูประเมินนักเรียน!J19)</f>
        <v/>
      </c>
      <c r="J19" s="171" t="str">
        <f>IF(ครูประเมินนักเรียน!K19="","",ครูประเมินนักเรียน!K19)</f>
        <v/>
      </c>
      <c r="K19" s="171" t="str">
        <f>IF(ครูประเมินนักเรียน!L19="","",ครูประเมินนักเรียน!L19)</f>
        <v/>
      </c>
      <c r="L19" s="171" t="str">
        <f>IF(ครูประเมินนักเรียน!M19="","",ครูประเมินนักเรียน!M19)</f>
        <v/>
      </c>
      <c r="M19" s="172">
        <f t="shared" si="0"/>
        <v>0</v>
      </c>
      <c r="N19" s="172"/>
      <c r="O19" s="173">
        <f t="shared" si="1"/>
        <v>0</v>
      </c>
      <c r="P19" s="179">
        <f t="shared" si="2"/>
        <v>0</v>
      </c>
      <c r="Q19" s="174" t="str">
        <f t="shared" si="3"/>
        <v>ปรับปรุง</v>
      </c>
      <c r="R19" s="176"/>
      <c r="S19" s="487" t="s">
        <v>268</v>
      </c>
      <c r="T19" s="488"/>
      <c r="U19" s="489"/>
      <c r="V19" s="226" t="s">
        <v>2</v>
      </c>
      <c r="W19" s="226" t="s">
        <v>270</v>
      </c>
      <c r="X19" s="176"/>
    </row>
    <row r="20" spans="1:24" s="3" customFormat="1" ht="15.75" customHeight="1">
      <c r="A20" s="2">
        <v>11</v>
      </c>
      <c r="B20" s="38">
        <f>IF(นักเรียน!C16="","",นักเรียน!C16)</f>
        <v>5179</v>
      </c>
      <c r="C20" s="189" t="str">
        <f>IF(นักเรียน!D16="","",นักเรียน!D16)</f>
        <v>เด็กหญิงวัชรี  เรือนเพชร</v>
      </c>
      <c r="D20" s="171" t="str">
        <f>IF(ครูประเมินนักเรียน!E20="","",ครูประเมินนักเรียน!E20)</f>
        <v/>
      </c>
      <c r="E20" s="171" t="str">
        <f>IF(ครูประเมินนักเรียน!F20="","",ครูประเมินนักเรียน!F20)</f>
        <v/>
      </c>
      <c r="F20" s="171" t="str">
        <f>IF(ครูประเมินนักเรียน!G20="","",ครูประเมินนักเรียน!G20)</f>
        <v/>
      </c>
      <c r="G20" s="171" t="str">
        <f>IF(ครูประเมินนักเรียน!H20="","",ครูประเมินนักเรียน!H20)</f>
        <v/>
      </c>
      <c r="H20" s="171" t="str">
        <f>IF(ครูประเมินนักเรียน!I20="","",ครูประเมินนักเรียน!I20)</f>
        <v/>
      </c>
      <c r="I20" s="171" t="str">
        <f>IF(ครูประเมินนักเรียน!J20="","",ครูประเมินนักเรียน!J20)</f>
        <v/>
      </c>
      <c r="J20" s="171" t="str">
        <f>IF(ครูประเมินนักเรียน!K20="","",ครูประเมินนักเรียน!K20)</f>
        <v/>
      </c>
      <c r="K20" s="171" t="str">
        <f>IF(ครูประเมินนักเรียน!L20="","",ครูประเมินนักเรียน!L20)</f>
        <v/>
      </c>
      <c r="L20" s="171" t="str">
        <f>IF(ครูประเมินนักเรียน!M20="","",ครูประเมินนักเรียน!M20)</f>
        <v/>
      </c>
      <c r="M20" s="172">
        <f t="shared" si="0"/>
        <v>0</v>
      </c>
      <c r="N20" s="172"/>
      <c r="O20" s="173">
        <f t="shared" si="1"/>
        <v>0</v>
      </c>
      <c r="P20" s="179">
        <f t="shared" si="2"/>
        <v>0</v>
      </c>
      <c r="Q20" s="174" t="str">
        <f t="shared" si="3"/>
        <v>ปรับปรุง</v>
      </c>
      <c r="R20" s="176"/>
      <c r="S20" s="180">
        <v>0</v>
      </c>
      <c r="T20" s="181" t="s">
        <v>269</v>
      </c>
      <c r="U20" s="180">
        <v>39</v>
      </c>
      <c r="V20" s="182">
        <v>0</v>
      </c>
      <c r="W20" s="180" t="s">
        <v>54</v>
      </c>
      <c r="X20" s="176"/>
    </row>
    <row r="21" spans="1:24" s="3" customFormat="1" ht="15.75" customHeight="1">
      <c r="A21" s="2">
        <v>12</v>
      </c>
      <c r="B21" s="38">
        <f>IF(นักเรียน!C17="","",นักเรียน!C17)</f>
        <v>5183</v>
      </c>
      <c r="C21" s="189" t="str">
        <f>IF(นักเรียน!D17="","",นักเรียน!D17)</f>
        <v>เด็กหญิงพัชรา  สนธิรักษ์</v>
      </c>
      <c r="D21" s="171" t="str">
        <f>IF(ครูประเมินนักเรียน!E21="","",ครูประเมินนักเรียน!E21)</f>
        <v/>
      </c>
      <c r="E21" s="171" t="str">
        <f>IF(ครูประเมินนักเรียน!F21="","",ครูประเมินนักเรียน!F21)</f>
        <v/>
      </c>
      <c r="F21" s="171" t="str">
        <f>IF(ครูประเมินนักเรียน!G21="","",ครูประเมินนักเรียน!G21)</f>
        <v/>
      </c>
      <c r="G21" s="171" t="str">
        <f>IF(ครูประเมินนักเรียน!H21="","",ครูประเมินนักเรียน!H21)</f>
        <v/>
      </c>
      <c r="H21" s="171" t="str">
        <f>IF(ครูประเมินนักเรียน!I21="","",ครูประเมินนักเรียน!I21)</f>
        <v/>
      </c>
      <c r="I21" s="171" t="str">
        <f>IF(ครูประเมินนักเรียน!J21="","",ครูประเมินนักเรียน!J21)</f>
        <v/>
      </c>
      <c r="J21" s="171" t="str">
        <f>IF(ครูประเมินนักเรียน!K21="","",ครูประเมินนักเรียน!K21)</f>
        <v/>
      </c>
      <c r="K21" s="171" t="str">
        <f>IF(ครูประเมินนักเรียน!L21="","",ครูประเมินนักเรียน!L21)</f>
        <v/>
      </c>
      <c r="L21" s="171" t="str">
        <f>IF(ครูประเมินนักเรียน!M21="","",ครูประเมินนักเรียน!M21)</f>
        <v/>
      </c>
      <c r="M21" s="172">
        <f t="shared" si="0"/>
        <v>0</v>
      </c>
      <c r="N21" s="172"/>
      <c r="O21" s="173">
        <f t="shared" si="1"/>
        <v>0</v>
      </c>
      <c r="P21" s="179">
        <f t="shared" si="2"/>
        <v>0</v>
      </c>
      <c r="Q21" s="174" t="str">
        <f t="shared" si="3"/>
        <v>ปรับปรุง</v>
      </c>
      <c r="R21" s="176"/>
      <c r="S21" s="180">
        <v>40</v>
      </c>
      <c r="T21" s="181" t="s">
        <v>269</v>
      </c>
      <c r="U21" s="180">
        <v>74</v>
      </c>
      <c r="V21" s="182">
        <v>1</v>
      </c>
      <c r="W21" s="180" t="s">
        <v>53</v>
      </c>
      <c r="X21" s="176"/>
    </row>
    <row r="22" spans="1:24" s="3" customFormat="1" ht="15.75" customHeight="1">
      <c r="A22" s="2">
        <v>13</v>
      </c>
      <c r="B22" s="38">
        <f>IF(นักเรียน!C18="","",นักเรียน!C18)</f>
        <v>5185</v>
      </c>
      <c r="C22" s="189" t="str">
        <f>IF(นักเรียน!D18="","",นักเรียน!D18)</f>
        <v>เด็กหญิงกรรณิการ์  ต่างครบุรี</v>
      </c>
      <c r="D22" s="171" t="str">
        <f>IF(ครูประเมินนักเรียน!E22="","",ครูประเมินนักเรียน!E22)</f>
        <v/>
      </c>
      <c r="E22" s="171" t="str">
        <f>IF(ครูประเมินนักเรียน!F22="","",ครูประเมินนักเรียน!F22)</f>
        <v/>
      </c>
      <c r="F22" s="171" t="str">
        <f>IF(ครูประเมินนักเรียน!G22="","",ครูประเมินนักเรียน!G22)</f>
        <v/>
      </c>
      <c r="G22" s="171" t="str">
        <f>IF(ครูประเมินนักเรียน!H22="","",ครูประเมินนักเรียน!H22)</f>
        <v/>
      </c>
      <c r="H22" s="171" t="str">
        <f>IF(ครูประเมินนักเรียน!I22="","",ครูประเมินนักเรียน!I22)</f>
        <v/>
      </c>
      <c r="I22" s="171" t="str">
        <f>IF(ครูประเมินนักเรียน!J22="","",ครูประเมินนักเรียน!J22)</f>
        <v/>
      </c>
      <c r="J22" s="171" t="str">
        <f>IF(ครูประเมินนักเรียน!K22="","",ครูประเมินนักเรียน!K22)</f>
        <v/>
      </c>
      <c r="K22" s="171" t="str">
        <f>IF(ครูประเมินนักเรียน!L22="","",ครูประเมินนักเรียน!L22)</f>
        <v/>
      </c>
      <c r="L22" s="171" t="str">
        <f>IF(ครูประเมินนักเรียน!M22="","",ครูประเมินนักเรียน!M22)</f>
        <v/>
      </c>
      <c r="M22" s="172">
        <f t="shared" si="0"/>
        <v>0</v>
      </c>
      <c r="N22" s="172"/>
      <c r="O22" s="173">
        <f t="shared" si="1"/>
        <v>0</v>
      </c>
      <c r="P22" s="179">
        <f t="shared" si="2"/>
        <v>0</v>
      </c>
      <c r="Q22" s="174" t="str">
        <f t="shared" si="3"/>
        <v>ปรับปรุง</v>
      </c>
      <c r="R22" s="176"/>
      <c r="S22" s="180">
        <v>75</v>
      </c>
      <c r="T22" s="181" t="s">
        <v>269</v>
      </c>
      <c r="U22" s="180">
        <v>89</v>
      </c>
      <c r="V22" s="182">
        <v>2</v>
      </c>
      <c r="W22" s="180" t="s">
        <v>52</v>
      </c>
      <c r="X22" s="176"/>
    </row>
    <row r="23" spans="1:24" s="3" customFormat="1" ht="15.75" customHeight="1">
      <c r="A23" s="2">
        <v>14</v>
      </c>
      <c r="B23" s="38">
        <f>IF(นักเรียน!C19="","",นักเรียน!C19)</f>
        <v>5279</v>
      </c>
      <c r="C23" s="189" t="str">
        <f>IF(นักเรียน!D19="","",นักเรียน!D19)</f>
        <v>เด็กหญิงจิราภรณ์  กลิ่นนางรอง</v>
      </c>
      <c r="D23" s="171" t="str">
        <f>IF(ครูประเมินนักเรียน!E23="","",ครูประเมินนักเรียน!E23)</f>
        <v/>
      </c>
      <c r="E23" s="171" t="str">
        <f>IF(ครูประเมินนักเรียน!F23="","",ครูประเมินนักเรียน!F23)</f>
        <v/>
      </c>
      <c r="F23" s="171" t="str">
        <f>IF(ครูประเมินนักเรียน!G23="","",ครูประเมินนักเรียน!G23)</f>
        <v/>
      </c>
      <c r="G23" s="171" t="str">
        <f>IF(ครูประเมินนักเรียน!H23="","",ครูประเมินนักเรียน!H23)</f>
        <v/>
      </c>
      <c r="H23" s="171" t="str">
        <f>IF(ครูประเมินนักเรียน!I23="","",ครูประเมินนักเรียน!I23)</f>
        <v/>
      </c>
      <c r="I23" s="171" t="str">
        <f>IF(ครูประเมินนักเรียน!J23="","",ครูประเมินนักเรียน!J23)</f>
        <v/>
      </c>
      <c r="J23" s="171" t="str">
        <f>IF(ครูประเมินนักเรียน!K23="","",ครูประเมินนักเรียน!K23)</f>
        <v/>
      </c>
      <c r="K23" s="171" t="str">
        <f>IF(ครูประเมินนักเรียน!L23="","",ครูประเมินนักเรียน!L23)</f>
        <v/>
      </c>
      <c r="L23" s="171" t="str">
        <f>IF(ครูประเมินนักเรียน!M23="","",ครูประเมินนักเรียน!M23)</f>
        <v/>
      </c>
      <c r="M23" s="172">
        <f t="shared" si="0"/>
        <v>0</v>
      </c>
      <c r="N23" s="172"/>
      <c r="O23" s="173">
        <f t="shared" si="1"/>
        <v>0</v>
      </c>
      <c r="P23" s="179">
        <f t="shared" si="2"/>
        <v>0</v>
      </c>
      <c r="Q23" s="174" t="str">
        <f t="shared" si="3"/>
        <v>ปรับปรุง</v>
      </c>
      <c r="R23" s="176"/>
      <c r="S23" s="180">
        <v>90</v>
      </c>
      <c r="T23" s="181" t="s">
        <v>269</v>
      </c>
      <c r="U23" s="180">
        <v>100</v>
      </c>
      <c r="V23" s="182">
        <v>3</v>
      </c>
      <c r="W23" s="180" t="s">
        <v>51</v>
      </c>
      <c r="X23" s="176"/>
    </row>
    <row r="24" spans="1:24" s="3" customFormat="1" ht="15.75" customHeight="1">
      <c r="A24" s="2">
        <v>15</v>
      </c>
      <c r="B24" s="38">
        <f>IF(นักเรียน!C20="","",นักเรียน!C20)</f>
        <v>5427</v>
      </c>
      <c r="C24" s="189" t="str">
        <f>IF(นักเรียน!D20="","",นักเรียน!D20)</f>
        <v>เด็กหญิงเบญจรัตน์  รอดนางรอง</v>
      </c>
      <c r="D24" s="171" t="str">
        <f>IF(ครูประเมินนักเรียน!E24="","",ครูประเมินนักเรียน!E24)</f>
        <v/>
      </c>
      <c r="E24" s="171" t="str">
        <f>IF(ครูประเมินนักเรียน!F24="","",ครูประเมินนักเรียน!F24)</f>
        <v/>
      </c>
      <c r="F24" s="171" t="str">
        <f>IF(ครูประเมินนักเรียน!G24="","",ครูประเมินนักเรียน!G24)</f>
        <v/>
      </c>
      <c r="G24" s="171" t="str">
        <f>IF(ครูประเมินนักเรียน!H24="","",ครูประเมินนักเรียน!H24)</f>
        <v/>
      </c>
      <c r="H24" s="171" t="str">
        <f>IF(ครูประเมินนักเรียน!I24="","",ครูประเมินนักเรียน!I24)</f>
        <v/>
      </c>
      <c r="I24" s="171" t="str">
        <f>IF(ครูประเมินนักเรียน!J24="","",ครูประเมินนักเรียน!J24)</f>
        <v/>
      </c>
      <c r="J24" s="171" t="str">
        <f>IF(ครูประเมินนักเรียน!K24="","",ครูประเมินนักเรียน!K24)</f>
        <v/>
      </c>
      <c r="K24" s="171" t="str">
        <f>IF(ครูประเมินนักเรียน!L24="","",ครูประเมินนักเรียน!L24)</f>
        <v/>
      </c>
      <c r="L24" s="171" t="str">
        <f>IF(ครูประเมินนักเรียน!M24="","",ครูประเมินนักเรียน!M24)</f>
        <v/>
      </c>
      <c r="M24" s="172">
        <f t="shared" si="0"/>
        <v>0</v>
      </c>
      <c r="N24" s="172"/>
      <c r="O24" s="173">
        <f t="shared" si="1"/>
        <v>0</v>
      </c>
      <c r="P24" s="179">
        <f t="shared" si="2"/>
        <v>0</v>
      </c>
      <c r="Q24" s="174" t="str">
        <f t="shared" si="3"/>
        <v>ปรับปรุง</v>
      </c>
      <c r="R24" s="176"/>
      <c r="S24" s="176"/>
      <c r="T24" s="176"/>
      <c r="U24" s="176"/>
      <c r="V24" s="176"/>
      <c r="W24" s="176"/>
      <c r="X24" s="176"/>
    </row>
    <row r="25" spans="1:24" s="3" customFormat="1" ht="15.75" customHeight="1">
      <c r="A25" s="2">
        <v>16</v>
      </c>
      <c r="B25" s="38">
        <f>IF(นักเรียน!C21="","",นักเรียน!C21)</f>
        <v>5592</v>
      </c>
      <c r="C25" s="189" t="str">
        <f>IF(นักเรียน!D21="","",นักเรียน!D21)</f>
        <v>เด็กหญิงดวงนภา  เรียบกระโทก</v>
      </c>
      <c r="D25" s="171" t="str">
        <f>IF(ครูประเมินนักเรียน!E25="","",ครูประเมินนักเรียน!E25)</f>
        <v/>
      </c>
      <c r="E25" s="171" t="str">
        <f>IF(ครูประเมินนักเรียน!F25="","",ครูประเมินนักเรียน!F25)</f>
        <v/>
      </c>
      <c r="F25" s="171" t="str">
        <f>IF(ครูประเมินนักเรียน!G25="","",ครูประเมินนักเรียน!G25)</f>
        <v/>
      </c>
      <c r="G25" s="171" t="str">
        <f>IF(ครูประเมินนักเรียน!H25="","",ครูประเมินนักเรียน!H25)</f>
        <v/>
      </c>
      <c r="H25" s="171" t="str">
        <f>IF(ครูประเมินนักเรียน!I25="","",ครูประเมินนักเรียน!I25)</f>
        <v/>
      </c>
      <c r="I25" s="171" t="str">
        <f>IF(ครูประเมินนักเรียน!J25="","",ครูประเมินนักเรียน!J25)</f>
        <v/>
      </c>
      <c r="J25" s="171" t="str">
        <f>IF(ครูประเมินนักเรียน!K25="","",ครูประเมินนักเรียน!K25)</f>
        <v/>
      </c>
      <c r="K25" s="171" t="str">
        <f>IF(ครูประเมินนักเรียน!L25="","",ครูประเมินนักเรียน!L25)</f>
        <v/>
      </c>
      <c r="L25" s="171" t="str">
        <f>IF(ครูประเมินนักเรียน!M25="","",ครูประเมินนักเรียน!M25)</f>
        <v/>
      </c>
      <c r="M25" s="172">
        <f t="shared" si="0"/>
        <v>0</v>
      </c>
      <c r="N25" s="172"/>
      <c r="O25" s="173">
        <f t="shared" si="1"/>
        <v>0</v>
      </c>
      <c r="P25" s="179">
        <f t="shared" si="2"/>
        <v>0</v>
      </c>
      <c r="Q25" s="174" t="str">
        <f t="shared" si="3"/>
        <v>ปรับปรุง</v>
      </c>
      <c r="R25" s="176"/>
      <c r="S25" s="176"/>
      <c r="T25" s="176"/>
      <c r="U25" s="176"/>
      <c r="V25" s="176"/>
      <c r="W25" s="176"/>
      <c r="X25" s="176"/>
    </row>
    <row r="26" spans="1:24" s="3" customFormat="1" ht="15.75" customHeight="1">
      <c r="A26" s="2">
        <v>17</v>
      </c>
      <c r="B26" s="38">
        <f>IF(นักเรียน!C22="","",นักเรียน!C22)</f>
        <v>5594</v>
      </c>
      <c r="C26" s="189" t="str">
        <f>IF(นักเรียน!D22="","",นักเรียน!D22)</f>
        <v>เด็กหญิงสุณิสา  กันผักแว่น</v>
      </c>
      <c r="D26" s="171" t="str">
        <f>IF(ครูประเมินนักเรียน!E26="","",ครูประเมินนักเรียน!E26)</f>
        <v/>
      </c>
      <c r="E26" s="171" t="str">
        <f>IF(ครูประเมินนักเรียน!F26="","",ครูประเมินนักเรียน!F26)</f>
        <v/>
      </c>
      <c r="F26" s="171" t="str">
        <f>IF(ครูประเมินนักเรียน!G26="","",ครูประเมินนักเรียน!G26)</f>
        <v/>
      </c>
      <c r="G26" s="171" t="str">
        <f>IF(ครูประเมินนักเรียน!H26="","",ครูประเมินนักเรียน!H26)</f>
        <v/>
      </c>
      <c r="H26" s="171" t="str">
        <f>IF(ครูประเมินนักเรียน!I26="","",ครูประเมินนักเรียน!I26)</f>
        <v/>
      </c>
      <c r="I26" s="171" t="str">
        <f>IF(ครูประเมินนักเรียน!J26="","",ครูประเมินนักเรียน!J26)</f>
        <v/>
      </c>
      <c r="J26" s="171" t="str">
        <f>IF(ครูประเมินนักเรียน!K26="","",ครูประเมินนักเรียน!K26)</f>
        <v/>
      </c>
      <c r="K26" s="171" t="str">
        <f>IF(ครูประเมินนักเรียน!L26="","",ครูประเมินนักเรียน!L26)</f>
        <v/>
      </c>
      <c r="L26" s="171" t="str">
        <f>IF(ครูประเมินนักเรียน!M26="","",ครูประเมินนักเรียน!M26)</f>
        <v/>
      </c>
      <c r="M26" s="172">
        <f t="shared" si="0"/>
        <v>0</v>
      </c>
      <c r="N26" s="172"/>
      <c r="O26" s="173">
        <f t="shared" si="1"/>
        <v>0</v>
      </c>
      <c r="P26" s="179">
        <f t="shared" si="2"/>
        <v>0</v>
      </c>
      <c r="Q26" s="174" t="str">
        <f t="shared" si="3"/>
        <v>ปรับปรุง</v>
      </c>
      <c r="R26" s="176"/>
      <c r="S26" s="176"/>
      <c r="T26" s="176"/>
      <c r="U26" s="176"/>
      <c r="V26" s="176"/>
      <c r="W26" s="176"/>
      <c r="X26" s="176"/>
    </row>
    <row r="27" spans="1:24" s="3" customFormat="1" ht="15.75" customHeight="1">
      <c r="A27" s="2">
        <v>18</v>
      </c>
      <c r="B27" s="38" t="str">
        <f>IF(นักเรียน!C23="","",นักเรียน!C23)</f>
        <v/>
      </c>
      <c r="C27" s="189" t="str">
        <f>IF(นักเรียน!D23="","",นักเรียน!D23)</f>
        <v>เด็กหญิงสุดารัตน์ ต่างครบุรี</v>
      </c>
      <c r="D27" s="171" t="str">
        <f>IF(ครูประเมินนักเรียน!E27="","",ครูประเมินนักเรียน!E27)</f>
        <v/>
      </c>
      <c r="E27" s="171" t="str">
        <f>IF(ครูประเมินนักเรียน!F27="","",ครูประเมินนักเรียน!F27)</f>
        <v/>
      </c>
      <c r="F27" s="171" t="str">
        <f>IF(ครูประเมินนักเรียน!G27="","",ครูประเมินนักเรียน!G27)</f>
        <v/>
      </c>
      <c r="G27" s="171" t="str">
        <f>IF(ครูประเมินนักเรียน!H27="","",ครูประเมินนักเรียน!H27)</f>
        <v/>
      </c>
      <c r="H27" s="171" t="str">
        <f>IF(ครูประเมินนักเรียน!I27="","",ครูประเมินนักเรียน!I27)</f>
        <v/>
      </c>
      <c r="I27" s="171" t="str">
        <f>IF(ครูประเมินนักเรียน!J27="","",ครูประเมินนักเรียน!J27)</f>
        <v/>
      </c>
      <c r="J27" s="171" t="str">
        <f>IF(ครูประเมินนักเรียน!K27="","",ครูประเมินนักเรียน!K27)</f>
        <v/>
      </c>
      <c r="K27" s="171" t="str">
        <f>IF(ครูประเมินนักเรียน!L27="","",ครูประเมินนักเรียน!L27)</f>
        <v/>
      </c>
      <c r="L27" s="171" t="str">
        <f>IF(ครูประเมินนักเรียน!M27="","",ครูประเมินนักเรียน!M27)</f>
        <v/>
      </c>
      <c r="M27" s="172">
        <f t="shared" si="0"/>
        <v>0</v>
      </c>
      <c r="N27" s="172"/>
      <c r="O27" s="173">
        <f t="shared" si="1"/>
        <v>0</v>
      </c>
      <c r="P27" s="179">
        <f t="shared" si="2"/>
        <v>0</v>
      </c>
      <c r="Q27" s="174" t="str">
        <f t="shared" si="3"/>
        <v>ปรับปรุง</v>
      </c>
      <c r="R27" s="176"/>
      <c r="S27" s="176"/>
      <c r="T27" s="176"/>
      <c r="U27" s="176"/>
      <c r="V27" s="176"/>
      <c r="W27" s="176"/>
      <c r="X27" s="176"/>
    </row>
    <row r="28" spans="1:24" s="3" customFormat="1" ht="15.75" customHeight="1">
      <c r="A28" s="2">
        <v>19</v>
      </c>
      <c r="B28" s="38" t="str">
        <f>IF(นักเรียน!C24="","",นักเรียน!C24)</f>
        <v/>
      </c>
      <c r="C28" s="189" t="str">
        <f>IF(นักเรียน!D24="","",นักเรียน!D24)</f>
        <v/>
      </c>
      <c r="D28" s="171" t="str">
        <f>IF(ครูประเมินนักเรียน!E28="","",ครูประเมินนักเรียน!E28)</f>
        <v/>
      </c>
      <c r="E28" s="171" t="str">
        <f>IF(ครูประเมินนักเรียน!F28="","",ครูประเมินนักเรียน!F28)</f>
        <v/>
      </c>
      <c r="F28" s="171" t="str">
        <f>IF(ครูประเมินนักเรียน!G28="","",ครูประเมินนักเรียน!G28)</f>
        <v/>
      </c>
      <c r="G28" s="171" t="str">
        <f>IF(ครูประเมินนักเรียน!H28="","",ครูประเมินนักเรียน!H28)</f>
        <v/>
      </c>
      <c r="H28" s="171" t="str">
        <f>IF(ครูประเมินนักเรียน!I28="","",ครูประเมินนักเรียน!I28)</f>
        <v/>
      </c>
      <c r="I28" s="171" t="str">
        <f>IF(ครูประเมินนักเรียน!J28="","",ครูประเมินนักเรียน!J28)</f>
        <v/>
      </c>
      <c r="J28" s="171" t="str">
        <f>IF(ครูประเมินนักเรียน!K28="","",ครูประเมินนักเรียน!K28)</f>
        <v/>
      </c>
      <c r="K28" s="171" t="str">
        <f>IF(ครูประเมินนักเรียน!L28="","",ครูประเมินนักเรียน!L28)</f>
        <v/>
      </c>
      <c r="L28" s="171" t="str">
        <f>IF(ครูประเมินนักเรียน!M28="","",ครูประเมินนักเรียน!M28)</f>
        <v/>
      </c>
      <c r="M28" s="172" t="str">
        <f t="shared" si="0"/>
        <v/>
      </c>
      <c r="N28" s="172"/>
      <c r="O28" s="173" t="str">
        <f t="shared" si="1"/>
        <v/>
      </c>
      <c r="P28" s="179" t="str">
        <f t="shared" si="2"/>
        <v/>
      </c>
      <c r="Q28" s="174" t="str">
        <f t="shared" si="3"/>
        <v/>
      </c>
      <c r="R28" s="176"/>
      <c r="S28" s="176"/>
      <c r="T28" s="176"/>
      <c r="U28" s="176"/>
      <c r="V28" s="176"/>
      <c r="W28" s="176"/>
      <c r="X28" s="176"/>
    </row>
    <row r="29" spans="1:24" s="3" customFormat="1" ht="15.75" customHeight="1">
      <c r="A29" s="2">
        <v>20</v>
      </c>
      <c r="B29" s="38" t="str">
        <f>IF(นักเรียน!C25="","",นักเรียน!C25)</f>
        <v/>
      </c>
      <c r="C29" s="189" t="str">
        <f>IF(นักเรียน!D25="","",นักเรียน!D25)</f>
        <v/>
      </c>
      <c r="D29" s="171" t="str">
        <f>IF(ครูประเมินนักเรียน!E29="","",ครูประเมินนักเรียน!E29)</f>
        <v/>
      </c>
      <c r="E29" s="171" t="str">
        <f>IF(ครูประเมินนักเรียน!F29="","",ครูประเมินนักเรียน!F29)</f>
        <v/>
      </c>
      <c r="F29" s="171" t="str">
        <f>IF(ครูประเมินนักเรียน!G29="","",ครูประเมินนักเรียน!G29)</f>
        <v/>
      </c>
      <c r="G29" s="171" t="str">
        <f>IF(ครูประเมินนักเรียน!H29="","",ครูประเมินนักเรียน!H29)</f>
        <v/>
      </c>
      <c r="H29" s="171" t="str">
        <f>IF(ครูประเมินนักเรียน!I29="","",ครูประเมินนักเรียน!I29)</f>
        <v/>
      </c>
      <c r="I29" s="171" t="str">
        <f>IF(ครูประเมินนักเรียน!J29="","",ครูประเมินนักเรียน!J29)</f>
        <v/>
      </c>
      <c r="J29" s="171" t="str">
        <f>IF(ครูประเมินนักเรียน!K29="","",ครูประเมินนักเรียน!K29)</f>
        <v/>
      </c>
      <c r="K29" s="171" t="str">
        <f>IF(ครูประเมินนักเรียน!L29="","",ครูประเมินนักเรียน!L29)</f>
        <v/>
      </c>
      <c r="L29" s="171" t="str">
        <f>IF(ครูประเมินนักเรียน!M29="","",ครูประเมินนักเรียน!M29)</f>
        <v/>
      </c>
      <c r="M29" s="172" t="str">
        <f t="shared" si="0"/>
        <v/>
      </c>
      <c r="N29" s="172"/>
      <c r="O29" s="173" t="str">
        <f t="shared" si="1"/>
        <v/>
      </c>
      <c r="P29" s="179" t="str">
        <f t="shared" si="2"/>
        <v/>
      </c>
      <c r="Q29" s="174" t="str">
        <f t="shared" si="3"/>
        <v/>
      </c>
      <c r="R29" s="176"/>
      <c r="S29" s="176"/>
      <c r="T29" s="176"/>
      <c r="U29" s="176"/>
      <c r="V29" s="176"/>
      <c r="W29" s="176"/>
      <c r="X29" s="176"/>
    </row>
    <row r="30" spans="1:24" s="3" customFormat="1" ht="15.75" customHeight="1">
      <c r="A30" s="2">
        <v>21</v>
      </c>
      <c r="B30" s="38" t="str">
        <f>IF(นักเรียน!C26="","",นักเรียน!C26)</f>
        <v/>
      </c>
      <c r="C30" s="189" t="str">
        <f>IF(นักเรียน!D26="","",นักเรียน!D26)</f>
        <v/>
      </c>
      <c r="D30" s="171" t="str">
        <f>IF(ครูประเมินนักเรียน!E30="","",ครูประเมินนักเรียน!E30)</f>
        <v/>
      </c>
      <c r="E30" s="171" t="str">
        <f>IF(ครูประเมินนักเรียน!F30="","",ครูประเมินนักเรียน!F30)</f>
        <v/>
      </c>
      <c r="F30" s="171" t="str">
        <f>IF(ครูประเมินนักเรียน!G30="","",ครูประเมินนักเรียน!G30)</f>
        <v/>
      </c>
      <c r="G30" s="171" t="str">
        <f>IF(ครูประเมินนักเรียน!H30="","",ครูประเมินนักเรียน!H30)</f>
        <v/>
      </c>
      <c r="H30" s="171" t="str">
        <f>IF(ครูประเมินนักเรียน!I30="","",ครูประเมินนักเรียน!I30)</f>
        <v/>
      </c>
      <c r="I30" s="171" t="str">
        <f>IF(ครูประเมินนักเรียน!J30="","",ครูประเมินนักเรียน!J30)</f>
        <v/>
      </c>
      <c r="J30" s="171" t="str">
        <f>IF(ครูประเมินนักเรียน!K30="","",ครูประเมินนักเรียน!K30)</f>
        <v/>
      </c>
      <c r="K30" s="171" t="str">
        <f>IF(ครูประเมินนักเรียน!L30="","",ครูประเมินนักเรียน!L30)</f>
        <v/>
      </c>
      <c r="L30" s="171" t="str">
        <f>IF(ครูประเมินนักเรียน!M30="","",ครูประเมินนักเรียน!M30)</f>
        <v/>
      </c>
      <c r="M30" s="172" t="str">
        <f t="shared" si="0"/>
        <v/>
      </c>
      <c r="N30" s="172"/>
      <c r="O30" s="173" t="str">
        <f t="shared" si="1"/>
        <v/>
      </c>
      <c r="P30" s="179" t="str">
        <f t="shared" si="2"/>
        <v/>
      </c>
      <c r="Q30" s="174" t="str">
        <f t="shared" si="3"/>
        <v/>
      </c>
      <c r="R30" s="176"/>
      <c r="S30" s="176"/>
      <c r="T30" s="176"/>
      <c r="U30" s="176"/>
      <c r="V30" s="176"/>
      <c r="W30" s="176"/>
      <c r="X30" s="176"/>
    </row>
    <row r="31" spans="1:24" s="3" customFormat="1" ht="15.75" customHeight="1">
      <c r="A31" s="2">
        <v>22</v>
      </c>
      <c r="B31" s="38" t="str">
        <f>IF(นักเรียน!C27="","",นักเรียน!C27)</f>
        <v/>
      </c>
      <c r="C31" s="189" t="str">
        <f>IF(นักเรียน!D27="","",นักเรียน!D27)</f>
        <v/>
      </c>
      <c r="D31" s="171" t="str">
        <f>IF(ครูประเมินนักเรียน!E31="","",ครูประเมินนักเรียน!E31)</f>
        <v/>
      </c>
      <c r="E31" s="171" t="str">
        <f>IF(ครูประเมินนักเรียน!F31="","",ครูประเมินนักเรียน!F31)</f>
        <v/>
      </c>
      <c r="F31" s="171" t="str">
        <f>IF(ครูประเมินนักเรียน!G31="","",ครูประเมินนักเรียน!G31)</f>
        <v/>
      </c>
      <c r="G31" s="171" t="str">
        <f>IF(ครูประเมินนักเรียน!H31="","",ครูประเมินนักเรียน!H31)</f>
        <v/>
      </c>
      <c r="H31" s="171" t="str">
        <f>IF(ครูประเมินนักเรียน!I31="","",ครูประเมินนักเรียน!I31)</f>
        <v/>
      </c>
      <c r="I31" s="171" t="str">
        <f>IF(ครูประเมินนักเรียน!J31="","",ครูประเมินนักเรียน!J31)</f>
        <v/>
      </c>
      <c r="J31" s="171" t="str">
        <f>IF(ครูประเมินนักเรียน!K31="","",ครูประเมินนักเรียน!K31)</f>
        <v/>
      </c>
      <c r="K31" s="171" t="str">
        <f>IF(ครูประเมินนักเรียน!L31="","",ครูประเมินนักเรียน!L31)</f>
        <v/>
      </c>
      <c r="L31" s="171" t="str">
        <f>IF(ครูประเมินนักเรียน!M31="","",ครูประเมินนักเรียน!M31)</f>
        <v/>
      </c>
      <c r="M31" s="172" t="str">
        <f t="shared" si="0"/>
        <v/>
      </c>
      <c r="N31" s="172"/>
      <c r="O31" s="173" t="str">
        <f t="shared" si="1"/>
        <v/>
      </c>
      <c r="P31" s="179" t="str">
        <f t="shared" si="2"/>
        <v/>
      </c>
      <c r="Q31" s="174" t="str">
        <f t="shared" si="3"/>
        <v/>
      </c>
      <c r="R31" s="176"/>
      <c r="S31" s="176"/>
      <c r="T31" s="176"/>
      <c r="U31" s="176"/>
      <c r="V31" s="176"/>
      <c r="W31" s="176"/>
      <c r="X31" s="176"/>
    </row>
    <row r="32" spans="1:24" s="3" customFormat="1" ht="15.75" customHeight="1">
      <c r="A32" s="2">
        <v>23</v>
      </c>
      <c r="B32" s="38" t="str">
        <f>IF(นักเรียน!C28="","",นักเรียน!C28)</f>
        <v/>
      </c>
      <c r="C32" s="189" t="str">
        <f>IF(นักเรียน!D28="","",นักเรียน!D28)</f>
        <v/>
      </c>
      <c r="D32" s="171" t="str">
        <f>IF(ครูประเมินนักเรียน!E32="","",ครูประเมินนักเรียน!E32)</f>
        <v/>
      </c>
      <c r="E32" s="171" t="str">
        <f>IF(ครูประเมินนักเรียน!F32="","",ครูประเมินนักเรียน!F32)</f>
        <v/>
      </c>
      <c r="F32" s="171" t="str">
        <f>IF(ครูประเมินนักเรียน!G32="","",ครูประเมินนักเรียน!G32)</f>
        <v/>
      </c>
      <c r="G32" s="171" t="str">
        <f>IF(ครูประเมินนักเรียน!H32="","",ครูประเมินนักเรียน!H32)</f>
        <v/>
      </c>
      <c r="H32" s="171" t="str">
        <f>IF(ครูประเมินนักเรียน!I32="","",ครูประเมินนักเรียน!I32)</f>
        <v/>
      </c>
      <c r="I32" s="171" t="str">
        <f>IF(ครูประเมินนักเรียน!J32="","",ครูประเมินนักเรียน!J32)</f>
        <v/>
      </c>
      <c r="J32" s="171" t="str">
        <f>IF(ครูประเมินนักเรียน!K32="","",ครูประเมินนักเรียน!K32)</f>
        <v/>
      </c>
      <c r="K32" s="171" t="str">
        <f>IF(ครูประเมินนักเรียน!L32="","",ครูประเมินนักเรียน!L32)</f>
        <v/>
      </c>
      <c r="L32" s="171" t="str">
        <f>IF(ครูประเมินนักเรียน!M32="","",ครูประเมินนักเรียน!M32)</f>
        <v/>
      </c>
      <c r="M32" s="172" t="str">
        <f t="shared" si="0"/>
        <v/>
      </c>
      <c r="N32" s="172"/>
      <c r="O32" s="173" t="str">
        <f t="shared" si="1"/>
        <v/>
      </c>
      <c r="P32" s="179" t="str">
        <f t="shared" si="2"/>
        <v/>
      </c>
      <c r="Q32" s="174" t="str">
        <f t="shared" si="3"/>
        <v/>
      </c>
      <c r="R32" s="176"/>
      <c r="S32" s="176"/>
      <c r="T32" s="176"/>
      <c r="U32" s="176"/>
      <c r="V32" s="176"/>
      <c r="W32" s="176"/>
      <c r="X32" s="176"/>
    </row>
    <row r="33" spans="1:24" s="3" customFormat="1" ht="15.75" customHeight="1">
      <c r="A33" s="2">
        <v>24</v>
      </c>
      <c r="B33" s="38" t="str">
        <f>IF(นักเรียน!C29="","",นักเรียน!C29)</f>
        <v/>
      </c>
      <c r="C33" s="189" t="str">
        <f>IF(นักเรียน!D29="","",นักเรียน!D29)</f>
        <v/>
      </c>
      <c r="D33" s="171" t="str">
        <f>IF(ครูประเมินนักเรียน!E33="","",ครูประเมินนักเรียน!E33)</f>
        <v/>
      </c>
      <c r="E33" s="171" t="str">
        <f>IF(ครูประเมินนักเรียน!F33="","",ครูประเมินนักเรียน!F33)</f>
        <v/>
      </c>
      <c r="F33" s="171" t="str">
        <f>IF(ครูประเมินนักเรียน!G33="","",ครูประเมินนักเรียน!G33)</f>
        <v/>
      </c>
      <c r="G33" s="171" t="str">
        <f>IF(ครูประเมินนักเรียน!H33="","",ครูประเมินนักเรียน!H33)</f>
        <v/>
      </c>
      <c r="H33" s="171" t="str">
        <f>IF(ครูประเมินนักเรียน!I33="","",ครูประเมินนักเรียน!I33)</f>
        <v/>
      </c>
      <c r="I33" s="171" t="str">
        <f>IF(ครูประเมินนักเรียน!J33="","",ครูประเมินนักเรียน!J33)</f>
        <v/>
      </c>
      <c r="J33" s="171" t="str">
        <f>IF(ครูประเมินนักเรียน!K33="","",ครูประเมินนักเรียน!K33)</f>
        <v/>
      </c>
      <c r="K33" s="171" t="str">
        <f>IF(ครูประเมินนักเรียน!L33="","",ครูประเมินนักเรียน!L33)</f>
        <v/>
      </c>
      <c r="L33" s="171" t="str">
        <f>IF(ครูประเมินนักเรียน!M33="","",ครูประเมินนักเรียน!M33)</f>
        <v/>
      </c>
      <c r="M33" s="172" t="str">
        <f t="shared" si="0"/>
        <v/>
      </c>
      <c r="N33" s="172"/>
      <c r="O33" s="173" t="str">
        <f t="shared" si="1"/>
        <v/>
      </c>
      <c r="P33" s="179" t="str">
        <f t="shared" si="2"/>
        <v/>
      </c>
      <c r="Q33" s="174" t="str">
        <f t="shared" si="3"/>
        <v/>
      </c>
      <c r="R33" s="176"/>
      <c r="S33" s="176"/>
      <c r="T33" s="176"/>
      <c r="U33" s="176"/>
      <c r="V33" s="176"/>
      <c r="W33" s="176"/>
      <c r="X33" s="176"/>
    </row>
    <row r="34" spans="1:24" s="3" customFormat="1" ht="15.75" customHeight="1">
      <c r="A34" s="2">
        <v>25</v>
      </c>
      <c r="B34" s="38" t="str">
        <f>IF(นักเรียน!C30="","",นักเรียน!C30)</f>
        <v/>
      </c>
      <c r="C34" s="189" t="str">
        <f>IF(นักเรียน!D30="","",นักเรียน!D30)</f>
        <v/>
      </c>
      <c r="D34" s="171" t="str">
        <f>IF(ครูประเมินนักเรียน!E34="","",ครูประเมินนักเรียน!E34)</f>
        <v/>
      </c>
      <c r="E34" s="171" t="str">
        <f>IF(ครูประเมินนักเรียน!F34="","",ครูประเมินนักเรียน!F34)</f>
        <v/>
      </c>
      <c r="F34" s="171" t="str">
        <f>IF(ครูประเมินนักเรียน!G34="","",ครูประเมินนักเรียน!G34)</f>
        <v/>
      </c>
      <c r="G34" s="171" t="str">
        <f>IF(ครูประเมินนักเรียน!H34="","",ครูประเมินนักเรียน!H34)</f>
        <v/>
      </c>
      <c r="H34" s="171" t="str">
        <f>IF(ครูประเมินนักเรียน!I34="","",ครูประเมินนักเรียน!I34)</f>
        <v/>
      </c>
      <c r="I34" s="171" t="str">
        <f>IF(ครูประเมินนักเรียน!J34="","",ครูประเมินนักเรียน!J34)</f>
        <v/>
      </c>
      <c r="J34" s="171" t="str">
        <f>IF(ครูประเมินนักเรียน!K34="","",ครูประเมินนักเรียน!K34)</f>
        <v/>
      </c>
      <c r="K34" s="171" t="str">
        <f>IF(ครูประเมินนักเรียน!L34="","",ครูประเมินนักเรียน!L34)</f>
        <v/>
      </c>
      <c r="L34" s="171" t="str">
        <f>IF(ครูประเมินนักเรียน!M34="","",ครูประเมินนักเรียน!M34)</f>
        <v/>
      </c>
      <c r="M34" s="172" t="str">
        <f t="shared" si="0"/>
        <v/>
      </c>
      <c r="N34" s="172"/>
      <c r="O34" s="173" t="str">
        <f t="shared" si="1"/>
        <v/>
      </c>
      <c r="P34" s="179" t="str">
        <f t="shared" si="2"/>
        <v/>
      </c>
      <c r="Q34" s="174" t="str">
        <f t="shared" si="3"/>
        <v/>
      </c>
      <c r="R34" s="176"/>
      <c r="S34" s="176"/>
      <c r="T34" s="176"/>
      <c r="U34" s="176"/>
      <c r="V34" s="176"/>
      <c r="W34" s="176"/>
      <c r="X34" s="176"/>
    </row>
    <row r="35" spans="1:24" s="3" customFormat="1" ht="15.75" customHeight="1">
      <c r="A35" s="2">
        <v>26</v>
      </c>
      <c r="B35" s="38" t="str">
        <f>IF(นักเรียน!C31="","",นักเรียน!C31)</f>
        <v/>
      </c>
      <c r="C35" s="189" t="str">
        <f>IF(นักเรียน!D31="","",นักเรียน!D31)</f>
        <v/>
      </c>
      <c r="D35" s="171" t="str">
        <f>IF(ครูประเมินนักเรียน!E35="","",ครูประเมินนักเรียน!E35)</f>
        <v/>
      </c>
      <c r="E35" s="171" t="str">
        <f>IF(ครูประเมินนักเรียน!F35="","",ครูประเมินนักเรียน!F35)</f>
        <v/>
      </c>
      <c r="F35" s="171" t="str">
        <f>IF(ครูประเมินนักเรียน!G35="","",ครูประเมินนักเรียน!G35)</f>
        <v/>
      </c>
      <c r="G35" s="171" t="str">
        <f>IF(ครูประเมินนักเรียน!H35="","",ครูประเมินนักเรียน!H35)</f>
        <v/>
      </c>
      <c r="H35" s="171" t="str">
        <f>IF(ครูประเมินนักเรียน!I35="","",ครูประเมินนักเรียน!I35)</f>
        <v/>
      </c>
      <c r="I35" s="171" t="str">
        <f>IF(ครูประเมินนักเรียน!J35="","",ครูประเมินนักเรียน!J35)</f>
        <v/>
      </c>
      <c r="J35" s="171" t="str">
        <f>IF(ครูประเมินนักเรียน!K35="","",ครูประเมินนักเรียน!K35)</f>
        <v/>
      </c>
      <c r="K35" s="171" t="str">
        <f>IF(ครูประเมินนักเรียน!L35="","",ครูประเมินนักเรียน!L35)</f>
        <v/>
      </c>
      <c r="L35" s="171" t="str">
        <f>IF(ครูประเมินนักเรียน!M35="","",ครูประเมินนักเรียน!M35)</f>
        <v/>
      </c>
      <c r="M35" s="172" t="str">
        <f t="shared" si="0"/>
        <v/>
      </c>
      <c r="N35" s="172"/>
      <c r="O35" s="173" t="str">
        <f t="shared" si="1"/>
        <v/>
      </c>
      <c r="P35" s="179" t="str">
        <f t="shared" si="2"/>
        <v/>
      </c>
      <c r="Q35" s="174" t="str">
        <f t="shared" si="3"/>
        <v/>
      </c>
      <c r="R35" s="176"/>
      <c r="S35" s="176"/>
      <c r="T35" s="176"/>
      <c r="U35" s="176"/>
      <c r="V35" s="176"/>
      <c r="W35" s="176"/>
      <c r="X35" s="176"/>
    </row>
    <row r="36" spans="1:24" s="3" customFormat="1" ht="15.75" customHeight="1">
      <c r="A36" s="2">
        <v>27</v>
      </c>
      <c r="B36" s="38" t="str">
        <f>IF(นักเรียน!C32="","",นักเรียน!C32)</f>
        <v/>
      </c>
      <c r="C36" s="189" t="str">
        <f>IF(นักเรียน!D32="","",นักเรียน!D32)</f>
        <v/>
      </c>
      <c r="D36" s="171" t="str">
        <f>IF(ครูประเมินนักเรียน!E36="","",ครูประเมินนักเรียน!E36)</f>
        <v/>
      </c>
      <c r="E36" s="171" t="str">
        <f>IF(ครูประเมินนักเรียน!F36="","",ครูประเมินนักเรียน!F36)</f>
        <v/>
      </c>
      <c r="F36" s="171" t="str">
        <f>IF(ครูประเมินนักเรียน!G36="","",ครูประเมินนักเรียน!G36)</f>
        <v/>
      </c>
      <c r="G36" s="171" t="str">
        <f>IF(ครูประเมินนักเรียน!H36="","",ครูประเมินนักเรียน!H36)</f>
        <v/>
      </c>
      <c r="H36" s="171" t="str">
        <f>IF(ครูประเมินนักเรียน!I36="","",ครูประเมินนักเรียน!I36)</f>
        <v/>
      </c>
      <c r="I36" s="171" t="str">
        <f>IF(ครูประเมินนักเรียน!J36="","",ครูประเมินนักเรียน!J36)</f>
        <v/>
      </c>
      <c r="J36" s="171" t="str">
        <f>IF(ครูประเมินนักเรียน!K36="","",ครูประเมินนักเรียน!K36)</f>
        <v/>
      </c>
      <c r="K36" s="171" t="str">
        <f>IF(ครูประเมินนักเรียน!L36="","",ครูประเมินนักเรียน!L36)</f>
        <v/>
      </c>
      <c r="L36" s="171" t="str">
        <f>IF(ครูประเมินนักเรียน!M36="","",ครูประเมินนักเรียน!M36)</f>
        <v/>
      </c>
      <c r="M36" s="172" t="str">
        <f t="shared" si="0"/>
        <v/>
      </c>
      <c r="N36" s="172"/>
      <c r="O36" s="173" t="str">
        <f t="shared" si="1"/>
        <v/>
      </c>
      <c r="P36" s="179" t="str">
        <f t="shared" si="2"/>
        <v/>
      </c>
      <c r="Q36" s="174" t="str">
        <f t="shared" si="3"/>
        <v/>
      </c>
      <c r="R36" s="176"/>
      <c r="S36" s="176"/>
      <c r="T36" s="176"/>
      <c r="U36" s="176"/>
      <c r="V36" s="176"/>
      <c r="W36" s="176"/>
      <c r="X36" s="176"/>
    </row>
    <row r="37" spans="1:24" s="3" customFormat="1" ht="15.75" customHeight="1">
      <c r="A37" s="2">
        <v>28</v>
      </c>
      <c r="B37" s="38" t="str">
        <f>IF(นักเรียน!C33="","",นักเรียน!C33)</f>
        <v/>
      </c>
      <c r="C37" s="189" t="str">
        <f>IF(นักเรียน!D33="","",นักเรียน!D33)</f>
        <v/>
      </c>
      <c r="D37" s="171" t="str">
        <f>IF(ครูประเมินนักเรียน!E37="","",ครูประเมินนักเรียน!E37)</f>
        <v/>
      </c>
      <c r="E37" s="171" t="str">
        <f>IF(ครูประเมินนักเรียน!F37="","",ครูประเมินนักเรียน!F37)</f>
        <v/>
      </c>
      <c r="F37" s="171" t="str">
        <f>IF(ครูประเมินนักเรียน!G37="","",ครูประเมินนักเรียน!G37)</f>
        <v/>
      </c>
      <c r="G37" s="171" t="str">
        <f>IF(ครูประเมินนักเรียน!H37="","",ครูประเมินนักเรียน!H37)</f>
        <v/>
      </c>
      <c r="H37" s="171" t="str">
        <f>IF(ครูประเมินนักเรียน!I37="","",ครูประเมินนักเรียน!I37)</f>
        <v/>
      </c>
      <c r="I37" s="171" t="str">
        <f>IF(ครูประเมินนักเรียน!J37="","",ครูประเมินนักเรียน!J37)</f>
        <v/>
      </c>
      <c r="J37" s="171" t="str">
        <f>IF(ครูประเมินนักเรียน!K37="","",ครูประเมินนักเรียน!K37)</f>
        <v/>
      </c>
      <c r="K37" s="171" t="str">
        <f>IF(ครูประเมินนักเรียน!L37="","",ครูประเมินนักเรียน!L37)</f>
        <v/>
      </c>
      <c r="L37" s="171" t="str">
        <f>IF(ครูประเมินนักเรียน!M37="","",ครูประเมินนักเรียน!M37)</f>
        <v/>
      </c>
      <c r="M37" s="172" t="str">
        <f t="shared" si="0"/>
        <v/>
      </c>
      <c r="N37" s="172"/>
      <c r="O37" s="173" t="str">
        <f t="shared" si="1"/>
        <v/>
      </c>
      <c r="P37" s="179" t="str">
        <f t="shared" si="2"/>
        <v/>
      </c>
      <c r="Q37" s="174" t="str">
        <f t="shared" si="3"/>
        <v/>
      </c>
      <c r="R37" s="176"/>
      <c r="S37" s="176"/>
      <c r="T37" s="176"/>
      <c r="U37" s="176"/>
      <c r="V37" s="176"/>
      <c r="W37" s="176"/>
      <c r="X37" s="176"/>
    </row>
    <row r="38" spans="1:24" s="3" customFormat="1" ht="15.75" customHeight="1">
      <c r="A38" s="2">
        <v>29</v>
      </c>
      <c r="B38" s="38" t="str">
        <f>IF(นักเรียน!C34="","",นักเรียน!C34)</f>
        <v/>
      </c>
      <c r="C38" s="189" t="str">
        <f>IF(นักเรียน!D34="","",นักเรียน!D34)</f>
        <v/>
      </c>
      <c r="D38" s="171" t="str">
        <f>IF(ครูประเมินนักเรียน!E38="","",ครูประเมินนักเรียน!E38)</f>
        <v/>
      </c>
      <c r="E38" s="171" t="str">
        <f>IF(ครูประเมินนักเรียน!F38="","",ครูประเมินนักเรียน!F38)</f>
        <v/>
      </c>
      <c r="F38" s="171" t="str">
        <f>IF(ครูประเมินนักเรียน!G38="","",ครูประเมินนักเรียน!G38)</f>
        <v/>
      </c>
      <c r="G38" s="171" t="str">
        <f>IF(ครูประเมินนักเรียน!H38="","",ครูประเมินนักเรียน!H38)</f>
        <v/>
      </c>
      <c r="H38" s="171" t="str">
        <f>IF(ครูประเมินนักเรียน!I38="","",ครูประเมินนักเรียน!I38)</f>
        <v/>
      </c>
      <c r="I38" s="171" t="str">
        <f>IF(ครูประเมินนักเรียน!J38="","",ครูประเมินนักเรียน!J38)</f>
        <v/>
      </c>
      <c r="J38" s="171" t="str">
        <f>IF(ครูประเมินนักเรียน!K38="","",ครูประเมินนักเรียน!K38)</f>
        <v/>
      </c>
      <c r="K38" s="171" t="str">
        <f>IF(ครูประเมินนักเรียน!L38="","",ครูประเมินนักเรียน!L38)</f>
        <v/>
      </c>
      <c r="L38" s="171" t="str">
        <f>IF(ครูประเมินนักเรียน!M38="","",ครูประเมินนักเรียน!M38)</f>
        <v/>
      </c>
      <c r="M38" s="172" t="str">
        <f t="shared" si="0"/>
        <v/>
      </c>
      <c r="N38" s="172"/>
      <c r="O38" s="173" t="str">
        <f t="shared" si="1"/>
        <v/>
      </c>
      <c r="P38" s="179" t="str">
        <f t="shared" si="2"/>
        <v/>
      </c>
      <c r="Q38" s="174" t="str">
        <f t="shared" si="3"/>
        <v/>
      </c>
      <c r="R38" s="176"/>
      <c r="S38" s="176"/>
      <c r="T38" s="176"/>
      <c r="U38" s="176"/>
      <c r="V38" s="176"/>
      <c r="W38" s="176"/>
      <c r="X38" s="176"/>
    </row>
    <row r="39" spans="1:24" s="3" customFormat="1" ht="15.75" customHeight="1">
      <c r="A39" s="2">
        <v>30</v>
      </c>
      <c r="B39" s="38" t="str">
        <f>IF(นักเรียน!C35="","",นักเรียน!C35)</f>
        <v/>
      </c>
      <c r="C39" s="189" t="str">
        <f>IF(นักเรียน!D35="","",นักเรียน!D35)</f>
        <v/>
      </c>
      <c r="D39" s="171" t="str">
        <f>IF(ครูประเมินนักเรียน!E39="","",ครูประเมินนักเรียน!E39)</f>
        <v/>
      </c>
      <c r="E39" s="171" t="str">
        <f>IF(ครูประเมินนักเรียน!F39="","",ครูประเมินนักเรียน!F39)</f>
        <v/>
      </c>
      <c r="F39" s="171" t="str">
        <f>IF(ครูประเมินนักเรียน!G39="","",ครูประเมินนักเรียน!G39)</f>
        <v/>
      </c>
      <c r="G39" s="171" t="str">
        <f>IF(ครูประเมินนักเรียน!H39="","",ครูประเมินนักเรียน!H39)</f>
        <v/>
      </c>
      <c r="H39" s="171" t="str">
        <f>IF(ครูประเมินนักเรียน!I39="","",ครูประเมินนักเรียน!I39)</f>
        <v/>
      </c>
      <c r="I39" s="171" t="str">
        <f>IF(ครูประเมินนักเรียน!J39="","",ครูประเมินนักเรียน!J39)</f>
        <v/>
      </c>
      <c r="J39" s="171" t="str">
        <f>IF(ครูประเมินนักเรียน!K39="","",ครูประเมินนักเรียน!K39)</f>
        <v/>
      </c>
      <c r="K39" s="171" t="str">
        <f>IF(ครูประเมินนักเรียน!L39="","",ครูประเมินนักเรียน!L39)</f>
        <v/>
      </c>
      <c r="L39" s="171" t="str">
        <f>IF(ครูประเมินนักเรียน!M39="","",ครูประเมินนักเรียน!M39)</f>
        <v/>
      </c>
      <c r="M39" s="172" t="str">
        <f t="shared" si="0"/>
        <v/>
      </c>
      <c r="N39" s="172"/>
      <c r="O39" s="173" t="str">
        <f t="shared" si="1"/>
        <v/>
      </c>
      <c r="P39" s="179" t="str">
        <f t="shared" si="2"/>
        <v/>
      </c>
      <c r="Q39" s="174" t="str">
        <f t="shared" si="3"/>
        <v/>
      </c>
      <c r="R39" s="176"/>
      <c r="S39" s="176"/>
      <c r="T39" s="176"/>
      <c r="U39" s="176"/>
      <c r="V39" s="176"/>
      <c r="W39" s="176"/>
      <c r="X39" s="176"/>
    </row>
    <row r="40" spans="1:24" s="3" customFormat="1" ht="15.75" customHeight="1">
      <c r="A40" s="2">
        <v>31</v>
      </c>
      <c r="B40" s="38" t="str">
        <f>IF(นักเรียน!C36="","",นักเรียน!C36)</f>
        <v/>
      </c>
      <c r="C40" s="189" t="str">
        <f>IF(นักเรียน!D36="","",นักเรียน!D36)</f>
        <v/>
      </c>
      <c r="D40" s="171" t="str">
        <f>IF(ครูประเมินนักเรียน!E40="","",ครูประเมินนักเรียน!E40)</f>
        <v/>
      </c>
      <c r="E40" s="171" t="str">
        <f>IF(ครูประเมินนักเรียน!F40="","",ครูประเมินนักเรียน!F40)</f>
        <v/>
      </c>
      <c r="F40" s="171" t="str">
        <f>IF(ครูประเมินนักเรียน!G40="","",ครูประเมินนักเรียน!G40)</f>
        <v/>
      </c>
      <c r="G40" s="171" t="str">
        <f>IF(ครูประเมินนักเรียน!H40="","",ครูประเมินนักเรียน!H40)</f>
        <v/>
      </c>
      <c r="H40" s="171" t="str">
        <f>IF(ครูประเมินนักเรียน!I40="","",ครูประเมินนักเรียน!I40)</f>
        <v/>
      </c>
      <c r="I40" s="171" t="str">
        <f>IF(ครูประเมินนักเรียน!J40="","",ครูประเมินนักเรียน!J40)</f>
        <v/>
      </c>
      <c r="J40" s="171" t="str">
        <f>IF(ครูประเมินนักเรียน!K40="","",ครูประเมินนักเรียน!K40)</f>
        <v/>
      </c>
      <c r="K40" s="171" t="str">
        <f>IF(ครูประเมินนักเรียน!L40="","",ครูประเมินนักเรียน!L40)</f>
        <v/>
      </c>
      <c r="L40" s="171" t="str">
        <f>IF(ครูประเมินนักเรียน!M40="","",ครูประเมินนักเรียน!M40)</f>
        <v/>
      </c>
      <c r="M40" s="172" t="str">
        <f t="shared" si="0"/>
        <v/>
      </c>
      <c r="N40" s="172"/>
      <c r="O40" s="173" t="str">
        <f t="shared" si="1"/>
        <v/>
      </c>
      <c r="P40" s="179" t="str">
        <f t="shared" si="2"/>
        <v/>
      </c>
      <c r="Q40" s="174" t="str">
        <f t="shared" si="3"/>
        <v/>
      </c>
      <c r="R40" s="176"/>
      <c r="S40" s="176"/>
      <c r="T40" s="176"/>
      <c r="U40" s="176"/>
      <c r="V40" s="176"/>
      <c r="W40" s="176"/>
      <c r="X40" s="176"/>
    </row>
    <row r="41" spans="1:24" s="3" customFormat="1" ht="15.75" customHeight="1">
      <c r="A41" s="2">
        <v>32</v>
      </c>
      <c r="B41" s="38" t="str">
        <f>IF(นักเรียน!C37="","",นักเรียน!C37)</f>
        <v/>
      </c>
      <c r="C41" s="189" t="str">
        <f>IF(นักเรียน!D37="","",นักเรียน!D37)</f>
        <v/>
      </c>
      <c r="D41" s="171" t="str">
        <f>IF(ครูประเมินนักเรียน!E41="","",ครูประเมินนักเรียน!E41)</f>
        <v/>
      </c>
      <c r="E41" s="171" t="str">
        <f>IF(ครูประเมินนักเรียน!F41="","",ครูประเมินนักเรียน!F41)</f>
        <v/>
      </c>
      <c r="F41" s="171" t="str">
        <f>IF(ครูประเมินนักเรียน!G41="","",ครูประเมินนักเรียน!G41)</f>
        <v/>
      </c>
      <c r="G41" s="171" t="str">
        <f>IF(ครูประเมินนักเรียน!H41="","",ครูประเมินนักเรียน!H41)</f>
        <v/>
      </c>
      <c r="H41" s="171" t="str">
        <f>IF(ครูประเมินนักเรียน!I41="","",ครูประเมินนักเรียน!I41)</f>
        <v/>
      </c>
      <c r="I41" s="171" t="str">
        <f>IF(ครูประเมินนักเรียน!J41="","",ครูประเมินนักเรียน!J41)</f>
        <v/>
      </c>
      <c r="J41" s="171" t="str">
        <f>IF(ครูประเมินนักเรียน!K41="","",ครูประเมินนักเรียน!K41)</f>
        <v/>
      </c>
      <c r="K41" s="171" t="str">
        <f>IF(ครูประเมินนักเรียน!L41="","",ครูประเมินนักเรียน!L41)</f>
        <v/>
      </c>
      <c r="L41" s="171" t="str">
        <f>IF(ครูประเมินนักเรียน!M41="","",ครูประเมินนักเรียน!M41)</f>
        <v/>
      </c>
      <c r="M41" s="172" t="str">
        <f t="shared" si="0"/>
        <v/>
      </c>
      <c r="N41" s="172"/>
      <c r="O41" s="173" t="str">
        <f t="shared" si="1"/>
        <v/>
      </c>
      <c r="P41" s="179" t="str">
        <f t="shared" si="2"/>
        <v/>
      </c>
      <c r="Q41" s="174" t="str">
        <f t="shared" si="3"/>
        <v/>
      </c>
      <c r="R41" s="176"/>
      <c r="S41" s="176"/>
      <c r="T41" s="176"/>
      <c r="U41" s="176"/>
      <c r="V41" s="176"/>
      <c r="W41" s="176"/>
      <c r="X41" s="176"/>
    </row>
    <row r="42" spans="1:24" s="3" customFormat="1" ht="15.75" customHeight="1">
      <c r="A42" s="2">
        <v>33</v>
      </c>
      <c r="B42" s="38" t="str">
        <f>IF(นักเรียน!C38="","",นักเรียน!C38)</f>
        <v/>
      </c>
      <c r="C42" s="189" t="str">
        <f>IF(นักเรียน!D38="","",นักเรียน!D38)</f>
        <v/>
      </c>
      <c r="D42" s="171" t="str">
        <f>IF(ครูประเมินนักเรียน!E42="","",ครูประเมินนักเรียน!E42)</f>
        <v/>
      </c>
      <c r="E42" s="171" t="str">
        <f>IF(ครูประเมินนักเรียน!F42="","",ครูประเมินนักเรียน!F42)</f>
        <v/>
      </c>
      <c r="F42" s="171" t="str">
        <f>IF(ครูประเมินนักเรียน!G42="","",ครูประเมินนักเรียน!G42)</f>
        <v/>
      </c>
      <c r="G42" s="171" t="str">
        <f>IF(ครูประเมินนักเรียน!H42="","",ครูประเมินนักเรียน!H42)</f>
        <v/>
      </c>
      <c r="H42" s="171" t="str">
        <f>IF(ครูประเมินนักเรียน!I42="","",ครูประเมินนักเรียน!I42)</f>
        <v/>
      </c>
      <c r="I42" s="171" t="str">
        <f>IF(ครูประเมินนักเรียน!J42="","",ครูประเมินนักเรียน!J42)</f>
        <v/>
      </c>
      <c r="J42" s="171" t="str">
        <f>IF(ครูประเมินนักเรียน!K42="","",ครูประเมินนักเรียน!K42)</f>
        <v/>
      </c>
      <c r="K42" s="171" t="str">
        <f>IF(ครูประเมินนักเรียน!L42="","",ครูประเมินนักเรียน!L42)</f>
        <v/>
      </c>
      <c r="L42" s="171" t="str">
        <f>IF(ครูประเมินนักเรียน!M42="","",ครูประเมินนักเรียน!M42)</f>
        <v/>
      </c>
      <c r="M42" s="172" t="str">
        <f t="shared" si="0"/>
        <v/>
      </c>
      <c r="N42" s="172"/>
      <c r="O42" s="173" t="str">
        <f t="shared" si="1"/>
        <v/>
      </c>
      <c r="P42" s="179" t="str">
        <f t="shared" si="2"/>
        <v/>
      </c>
      <c r="Q42" s="174" t="str">
        <f t="shared" si="3"/>
        <v/>
      </c>
      <c r="R42" s="176"/>
      <c r="S42" s="176"/>
      <c r="T42" s="176"/>
      <c r="U42" s="176"/>
      <c r="V42" s="176"/>
      <c r="W42" s="176"/>
      <c r="X42" s="176"/>
    </row>
    <row r="43" spans="1:24" s="3" customFormat="1" ht="15.75" customHeight="1">
      <c r="A43" s="2">
        <v>34</v>
      </c>
      <c r="B43" s="38" t="str">
        <f>IF(นักเรียน!C39="","",นักเรียน!C39)</f>
        <v/>
      </c>
      <c r="C43" s="189" t="str">
        <f>IF(นักเรียน!D39="","",นักเรียน!D39)</f>
        <v/>
      </c>
      <c r="D43" s="171" t="str">
        <f>IF(ครูประเมินนักเรียน!E43="","",ครูประเมินนักเรียน!E43)</f>
        <v/>
      </c>
      <c r="E43" s="171" t="str">
        <f>IF(ครูประเมินนักเรียน!F43="","",ครูประเมินนักเรียน!F43)</f>
        <v/>
      </c>
      <c r="F43" s="171" t="str">
        <f>IF(ครูประเมินนักเรียน!G43="","",ครูประเมินนักเรียน!G43)</f>
        <v/>
      </c>
      <c r="G43" s="171" t="str">
        <f>IF(ครูประเมินนักเรียน!H43="","",ครูประเมินนักเรียน!H43)</f>
        <v/>
      </c>
      <c r="H43" s="171" t="str">
        <f>IF(ครูประเมินนักเรียน!I43="","",ครูประเมินนักเรียน!I43)</f>
        <v/>
      </c>
      <c r="I43" s="171" t="str">
        <f>IF(ครูประเมินนักเรียน!J43="","",ครูประเมินนักเรียน!J43)</f>
        <v/>
      </c>
      <c r="J43" s="171" t="str">
        <f>IF(ครูประเมินนักเรียน!K43="","",ครูประเมินนักเรียน!K43)</f>
        <v/>
      </c>
      <c r="K43" s="171" t="str">
        <f>IF(ครูประเมินนักเรียน!L43="","",ครูประเมินนักเรียน!L43)</f>
        <v/>
      </c>
      <c r="L43" s="171" t="str">
        <f>IF(ครูประเมินนักเรียน!M43="","",ครูประเมินนักเรียน!M43)</f>
        <v/>
      </c>
      <c r="M43" s="172" t="str">
        <f t="shared" si="0"/>
        <v/>
      </c>
      <c r="N43" s="172"/>
      <c r="O43" s="173" t="str">
        <f t="shared" si="1"/>
        <v/>
      </c>
      <c r="P43" s="179" t="str">
        <f t="shared" si="2"/>
        <v/>
      </c>
      <c r="Q43" s="174" t="str">
        <f t="shared" si="3"/>
        <v/>
      </c>
      <c r="R43" s="176"/>
      <c r="S43" s="176"/>
      <c r="T43" s="176"/>
      <c r="U43" s="176"/>
      <c r="V43" s="176"/>
      <c r="W43" s="176"/>
      <c r="X43" s="176"/>
    </row>
    <row r="44" spans="1:24" s="3" customFormat="1" ht="15.75" customHeight="1">
      <c r="A44" s="2">
        <v>35</v>
      </c>
      <c r="B44" s="38" t="str">
        <f>IF(นักเรียน!C40="","",นักเรียน!C40)</f>
        <v/>
      </c>
      <c r="C44" s="189" t="str">
        <f>IF(นักเรียน!D40="","",นักเรียน!D40)</f>
        <v/>
      </c>
      <c r="D44" s="171" t="str">
        <f>IF(ครูประเมินนักเรียน!E44="","",ครูประเมินนักเรียน!E44)</f>
        <v/>
      </c>
      <c r="E44" s="171" t="str">
        <f>IF(ครูประเมินนักเรียน!F44="","",ครูประเมินนักเรียน!F44)</f>
        <v/>
      </c>
      <c r="F44" s="171" t="str">
        <f>IF(ครูประเมินนักเรียน!G44="","",ครูประเมินนักเรียน!G44)</f>
        <v/>
      </c>
      <c r="G44" s="171" t="str">
        <f>IF(ครูประเมินนักเรียน!H44="","",ครูประเมินนักเรียน!H44)</f>
        <v/>
      </c>
      <c r="H44" s="171" t="str">
        <f>IF(ครูประเมินนักเรียน!I44="","",ครูประเมินนักเรียน!I44)</f>
        <v/>
      </c>
      <c r="I44" s="171" t="str">
        <f>IF(ครูประเมินนักเรียน!J44="","",ครูประเมินนักเรียน!J44)</f>
        <v/>
      </c>
      <c r="J44" s="171" t="str">
        <f>IF(ครูประเมินนักเรียน!K44="","",ครูประเมินนักเรียน!K44)</f>
        <v/>
      </c>
      <c r="K44" s="171" t="str">
        <f>IF(ครูประเมินนักเรียน!L44="","",ครูประเมินนักเรียน!L44)</f>
        <v/>
      </c>
      <c r="L44" s="171" t="str">
        <f>IF(ครูประเมินนักเรียน!M44="","",ครูประเมินนักเรียน!M44)</f>
        <v/>
      </c>
      <c r="M44" s="172" t="str">
        <f t="shared" si="0"/>
        <v/>
      </c>
      <c r="N44" s="172"/>
      <c r="O44" s="173" t="str">
        <f t="shared" si="1"/>
        <v/>
      </c>
      <c r="P44" s="179" t="str">
        <f t="shared" si="2"/>
        <v/>
      </c>
      <c r="Q44" s="174" t="str">
        <f t="shared" si="3"/>
        <v/>
      </c>
      <c r="R44" s="176"/>
      <c r="S44" s="176"/>
      <c r="T44" s="176"/>
      <c r="U44" s="176"/>
      <c r="V44" s="176"/>
      <c r="W44" s="176"/>
      <c r="X44" s="176"/>
    </row>
    <row r="45" spans="1:24" s="3" customFormat="1" ht="15.75" customHeight="1">
      <c r="A45" s="2">
        <v>36</v>
      </c>
      <c r="B45" s="38" t="str">
        <f>IF(นักเรียน!C41="","",นักเรียน!C41)</f>
        <v/>
      </c>
      <c r="C45" s="189" t="str">
        <f>IF(นักเรียน!D41="","",นักเรียน!D41)</f>
        <v/>
      </c>
      <c r="D45" s="171" t="str">
        <f>IF(ครูประเมินนักเรียน!E45="","",ครูประเมินนักเรียน!E45)</f>
        <v/>
      </c>
      <c r="E45" s="171" t="str">
        <f>IF(ครูประเมินนักเรียน!F45="","",ครูประเมินนักเรียน!F45)</f>
        <v/>
      </c>
      <c r="F45" s="171" t="str">
        <f>IF(ครูประเมินนักเรียน!G45="","",ครูประเมินนักเรียน!G45)</f>
        <v/>
      </c>
      <c r="G45" s="171" t="str">
        <f>IF(ครูประเมินนักเรียน!H45="","",ครูประเมินนักเรียน!H45)</f>
        <v/>
      </c>
      <c r="H45" s="171" t="str">
        <f>IF(ครูประเมินนักเรียน!I45="","",ครูประเมินนักเรียน!I45)</f>
        <v/>
      </c>
      <c r="I45" s="171" t="str">
        <f>IF(ครูประเมินนักเรียน!J45="","",ครูประเมินนักเรียน!J45)</f>
        <v/>
      </c>
      <c r="J45" s="171" t="str">
        <f>IF(ครูประเมินนักเรียน!K45="","",ครูประเมินนักเรียน!K45)</f>
        <v/>
      </c>
      <c r="K45" s="171" t="str">
        <f>IF(ครูประเมินนักเรียน!L45="","",ครูประเมินนักเรียน!L45)</f>
        <v/>
      </c>
      <c r="L45" s="171" t="str">
        <f>IF(ครูประเมินนักเรียน!M45="","",ครูประเมินนักเรียน!M45)</f>
        <v/>
      </c>
      <c r="M45" s="172" t="str">
        <f t="shared" si="0"/>
        <v/>
      </c>
      <c r="N45" s="172"/>
      <c r="O45" s="173" t="str">
        <f t="shared" si="1"/>
        <v/>
      </c>
      <c r="P45" s="179" t="str">
        <f t="shared" si="2"/>
        <v/>
      </c>
      <c r="Q45" s="174" t="str">
        <f t="shared" si="3"/>
        <v/>
      </c>
      <c r="R45" s="176"/>
      <c r="S45" s="176"/>
      <c r="T45" s="176"/>
      <c r="U45" s="176"/>
      <c r="V45" s="176"/>
      <c r="W45" s="176"/>
      <c r="X45" s="176"/>
    </row>
    <row r="46" spans="1:24" s="3" customFormat="1" ht="15.75" customHeight="1">
      <c r="A46" s="2">
        <v>37</v>
      </c>
      <c r="B46" s="38" t="str">
        <f>IF(นักเรียน!C42="","",นักเรียน!C42)</f>
        <v/>
      </c>
      <c r="C46" s="189" t="str">
        <f>IF(นักเรียน!D42="","",นักเรียน!D42)</f>
        <v/>
      </c>
      <c r="D46" s="171" t="str">
        <f>IF(ครูประเมินนักเรียน!E46="","",ครูประเมินนักเรียน!E46)</f>
        <v/>
      </c>
      <c r="E46" s="171" t="str">
        <f>IF(ครูประเมินนักเรียน!F46="","",ครูประเมินนักเรียน!F46)</f>
        <v/>
      </c>
      <c r="F46" s="171" t="str">
        <f>IF(ครูประเมินนักเรียน!G46="","",ครูประเมินนักเรียน!G46)</f>
        <v/>
      </c>
      <c r="G46" s="171" t="str">
        <f>IF(ครูประเมินนักเรียน!H46="","",ครูประเมินนักเรียน!H46)</f>
        <v/>
      </c>
      <c r="H46" s="171" t="str">
        <f>IF(ครูประเมินนักเรียน!I46="","",ครูประเมินนักเรียน!I46)</f>
        <v/>
      </c>
      <c r="I46" s="171" t="str">
        <f>IF(ครูประเมินนักเรียน!J46="","",ครูประเมินนักเรียน!J46)</f>
        <v/>
      </c>
      <c r="J46" s="171" t="str">
        <f>IF(ครูประเมินนักเรียน!K46="","",ครูประเมินนักเรียน!K46)</f>
        <v/>
      </c>
      <c r="K46" s="171" t="str">
        <f>IF(ครูประเมินนักเรียน!L46="","",ครูประเมินนักเรียน!L46)</f>
        <v/>
      </c>
      <c r="L46" s="171" t="str">
        <f>IF(ครูประเมินนักเรียน!M46="","",ครูประเมินนักเรียน!M46)</f>
        <v/>
      </c>
      <c r="M46" s="172" t="str">
        <f t="shared" si="0"/>
        <v/>
      </c>
      <c r="N46" s="172"/>
      <c r="O46" s="173" t="str">
        <f t="shared" si="1"/>
        <v/>
      </c>
      <c r="P46" s="179" t="str">
        <f t="shared" si="2"/>
        <v/>
      </c>
      <c r="Q46" s="174" t="str">
        <f t="shared" si="3"/>
        <v/>
      </c>
      <c r="R46" s="176"/>
      <c r="S46" s="176"/>
      <c r="T46" s="176"/>
      <c r="U46" s="176"/>
      <c r="V46" s="176"/>
      <c r="W46" s="176"/>
      <c r="X46" s="176"/>
    </row>
    <row r="47" spans="1:24" s="4" customFormat="1" ht="15.75" customHeight="1">
      <c r="A47" s="2">
        <v>38</v>
      </c>
      <c r="B47" s="38" t="str">
        <f>IF(นักเรียน!C43="","",นักเรียน!C43)</f>
        <v/>
      </c>
      <c r="C47" s="189" t="str">
        <f>IF(นักเรียน!D43="","",นักเรียน!D43)</f>
        <v/>
      </c>
      <c r="D47" s="171" t="str">
        <f>IF(ครูประเมินนักเรียน!E47="","",ครูประเมินนักเรียน!E47)</f>
        <v/>
      </c>
      <c r="E47" s="171" t="str">
        <f>IF(ครูประเมินนักเรียน!F47="","",ครูประเมินนักเรียน!F47)</f>
        <v/>
      </c>
      <c r="F47" s="171" t="str">
        <f>IF(ครูประเมินนักเรียน!G47="","",ครูประเมินนักเรียน!G47)</f>
        <v/>
      </c>
      <c r="G47" s="171" t="str">
        <f>IF(ครูประเมินนักเรียน!H47="","",ครูประเมินนักเรียน!H47)</f>
        <v/>
      </c>
      <c r="H47" s="171" t="str">
        <f>IF(ครูประเมินนักเรียน!I47="","",ครูประเมินนักเรียน!I47)</f>
        <v/>
      </c>
      <c r="I47" s="171" t="str">
        <f>IF(ครูประเมินนักเรียน!J47="","",ครูประเมินนักเรียน!J47)</f>
        <v/>
      </c>
      <c r="J47" s="171" t="str">
        <f>IF(ครูประเมินนักเรียน!K47="","",ครูประเมินนักเรียน!K47)</f>
        <v/>
      </c>
      <c r="K47" s="171" t="str">
        <f>IF(ครูประเมินนักเรียน!L47="","",ครูประเมินนักเรียน!L47)</f>
        <v/>
      </c>
      <c r="L47" s="171" t="str">
        <f>IF(ครูประเมินนักเรียน!M47="","",ครูประเมินนักเรียน!M47)</f>
        <v/>
      </c>
      <c r="M47" s="172" t="str">
        <f t="shared" si="0"/>
        <v/>
      </c>
      <c r="N47" s="172"/>
      <c r="O47" s="173" t="str">
        <f t="shared" si="1"/>
        <v/>
      </c>
      <c r="P47" s="179" t="str">
        <f t="shared" si="2"/>
        <v/>
      </c>
      <c r="Q47" s="174" t="str">
        <f t="shared" si="3"/>
        <v/>
      </c>
      <c r="R47" s="177"/>
      <c r="S47" s="177"/>
      <c r="T47" s="177"/>
      <c r="U47" s="177"/>
      <c r="V47" s="177"/>
      <c r="W47" s="177"/>
      <c r="X47" s="177"/>
    </row>
    <row r="48" spans="1:24" s="4" customFormat="1" ht="15.75" customHeight="1">
      <c r="A48" s="2">
        <v>39</v>
      </c>
      <c r="B48" s="38" t="str">
        <f>IF(นักเรียน!C44="","",นักเรียน!C44)</f>
        <v/>
      </c>
      <c r="C48" s="189" t="str">
        <f>IF(นักเรียน!D44="","",นักเรียน!D44)</f>
        <v/>
      </c>
      <c r="D48" s="171" t="str">
        <f>IF(ครูประเมินนักเรียน!E48="","",ครูประเมินนักเรียน!E48)</f>
        <v/>
      </c>
      <c r="E48" s="171" t="str">
        <f>IF(ครูประเมินนักเรียน!F48="","",ครูประเมินนักเรียน!F48)</f>
        <v/>
      </c>
      <c r="F48" s="171" t="str">
        <f>IF(ครูประเมินนักเรียน!G48="","",ครูประเมินนักเรียน!G48)</f>
        <v/>
      </c>
      <c r="G48" s="171" t="str">
        <f>IF(ครูประเมินนักเรียน!H48="","",ครูประเมินนักเรียน!H48)</f>
        <v/>
      </c>
      <c r="H48" s="171" t="str">
        <f>IF(ครูประเมินนักเรียน!I48="","",ครูประเมินนักเรียน!I48)</f>
        <v/>
      </c>
      <c r="I48" s="171" t="str">
        <f>IF(ครูประเมินนักเรียน!J48="","",ครูประเมินนักเรียน!J48)</f>
        <v/>
      </c>
      <c r="J48" s="171" t="str">
        <f>IF(ครูประเมินนักเรียน!K48="","",ครูประเมินนักเรียน!K48)</f>
        <v/>
      </c>
      <c r="K48" s="171" t="str">
        <f>IF(ครูประเมินนักเรียน!L48="","",ครูประเมินนักเรียน!L48)</f>
        <v/>
      </c>
      <c r="L48" s="171" t="str">
        <f>IF(ครูประเมินนักเรียน!M48="","",ครูประเมินนักเรียน!M48)</f>
        <v/>
      </c>
      <c r="M48" s="172" t="str">
        <f t="shared" si="0"/>
        <v/>
      </c>
      <c r="N48" s="172"/>
      <c r="O48" s="173" t="str">
        <f t="shared" si="1"/>
        <v/>
      </c>
      <c r="P48" s="179" t="str">
        <f t="shared" si="2"/>
        <v/>
      </c>
      <c r="Q48" s="174" t="str">
        <f t="shared" si="3"/>
        <v/>
      </c>
      <c r="R48" s="177"/>
      <c r="S48" s="177"/>
      <c r="T48" s="177"/>
      <c r="U48" s="177"/>
      <c r="V48" s="177"/>
      <c r="W48" s="177"/>
      <c r="X48" s="177"/>
    </row>
    <row r="49" spans="1:24" s="4" customFormat="1" ht="15.75" customHeight="1">
      <c r="A49" s="2">
        <v>40</v>
      </c>
      <c r="B49" s="38" t="str">
        <f>IF(นักเรียน!C45="","",นักเรียน!C45)</f>
        <v/>
      </c>
      <c r="C49" s="189" t="str">
        <f>IF(นักเรียน!D45="","",นักเรียน!D45)</f>
        <v/>
      </c>
      <c r="D49" s="171" t="str">
        <f>IF(ครูประเมินนักเรียน!E49="","",ครูประเมินนักเรียน!E49)</f>
        <v/>
      </c>
      <c r="E49" s="171" t="str">
        <f>IF(ครูประเมินนักเรียน!F49="","",ครูประเมินนักเรียน!F49)</f>
        <v/>
      </c>
      <c r="F49" s="171" t="str">
        <f>IF(ครูประเมินนักเรียน!G49="","",ครูประเมินนักเรียน!G49)</f>
        <v/>
      </c>
      <c r="G49" s="171" t="str">
        <f>IF(ครูประเมินนักเรียน!H49="","",ครูประเมินนักเรียน!H49)</f>
        <v/>
      </c>
      <c r="H49" s="171" t="str">
        <f>IF(ครูประเมินนักเรียน!I49="","",ครูประเมินนักเรียน!I49)</f>
        <v/>
      </c>
      <c r="I49" s="171" t="str">
        <f>IF(ครูประเมินนักเรียน!J49="","",ครูประเมินนักเรียน!J49)</f>
        <v/>
      </c>
      <c r="J49" s="171" t="str">
        <f>IF(ครูประเมินนักเรียน!K49="","",ครูประเมินนักเรียน!K49)</f>
        <v/>
      </c>
      <c r="K49" s="171" t="str">
        <f>IF(ครูประเมินนักเรียน!L49="","",ครูประเมินนักเรียน!L49)</f>
        <v/>
      </c>
      <c r="L49" s="171" t="str">
        <f>IF(ครูประเมินนักเรียน!M49="","",ครูประเมินนักเรียน!M49)</f>
        <v/>
      </c>
      <c r="M49" s="172" t="str">
        <f t="shared" si="0"/>
        <v/>
      </c>
      <c r="N49" s="172"/>
      <c r="O49" s="173" t="str">
        <f t="shared" si="1"/>
        <v/>
      </c>
      <c r="P49" s="179" t="str">
        <f t="shared" si="2"/>
        <v/>
      </c>
      <c r="Q49" s="174" t="str">
        <f t="shared" si="3"/>
        <v/>
      </c>
      <c r="R49" s="177"/>
      <c r="S49" s="177"/>
      <c r="T49" s="177"/>
      <c r="U49" s="177"/>
      <c r="V49" s="177"/>
      <c r="W49" s="177"/>
      <c r="X49" s="177"/>
    </row>
    <row r="50" spans="1:24" s="4" customFormat="1" ht="15.75" customHeight="1">
      <c r="A50" s="2">
        <v>41</v>
      </c>
      <c r="B50" s="38" t="str">
        <f>IF(นักเรียน!C46="","",นักเรียน!C46)</f>
        <v/>
      </c>
      <c r="C50" s="189" t="str">
        <f>IF(นักเรียน!D46="","",นักเรียน!D46)</f>
        <v/>
      </c>
      <c r="D50" s="171" t="str">
        <f>IF(ครูประเมินนักเรียน!E50="","",ครูประเมินนักเรียน!E50)</f>
        <v/>
      </c>
      <c r="E50" s="171" t="str">
        <f>IF(ครูประเมินนักเรียน!F50="","",ครูประเมินนักเรียน!F50)</f>
        <v/>
      </c>
      <c r="F50" s="171" t="str">
        <f>IF(ครูประเมินนักเรียน!G50="","",ครูประเมินนักเรียน!G50)</f>
        <v/>
      </c>
      <c r="G50" s="171" t="str">
        <f>IF(ครูประเมินนักเรียน!H50="","",ครูประเมินนักเรียน!H50)</f>
        <v/>
      </c>
      <c r="H50" s="171" t="str">
        <f>IF(ครูประเมินนักเรียน!I50="","",ครูประเมินนักเรียน!I50)</f>
        <v/>
      </c>
      <c r="I50" s="171" t="str">
        <f>IF(ครูประเมินนักเรียน!J50="","",ครูประเมินนักเรียน!J50)</f>
        <v/>
      </c>
      <c r="J50" s="171" t="str">
        <f>IF(ครูประเมินนักเรียน!K50="","",ครูประเมินนักเรียน!K50)</f>
        <v/>
      </c>
      <c r="K50" s="171" t="str">
        <f>IF(ครูประเมินนักเรียน!L50="","",ครูประเมินนักเรียน!L50)</f>
        <v/>
      </c>
      <c r="L50" s="171" t="str">
        <f>IF(ครูประเมินนักเรียน!M50="","",ครูประเมินนักเรียน!M50)</f>
        <v/>
      </c>
      <c r="M50" s="172" t="str">
        <f t="shared" si="0"/>
        <v/>
      </c>
      <c r="N50" s="172"/>
      <c r="O50" s="173" t="str">
        <f t="shared" si="1"/>
        <v/>
      </c>
      <c r="P50" s="179" t="str">
        <f t="shared" si="2"/>
        <v/>
      </c>
      <c r="Q50" s="174" t="str">
        <f t="shared" si="3"/>
        <v/>
      </c>
      <c r="R50" s="177"/>
      <c r="S50" s="177"/>
      <c r="T50" s="177"/>
      <c r="U50" s="177"/>
      <c r="V50" s="177"/>
      <c r="W50" s="177"/>
      <c r="X50" s="177"/>
    </row>
    <row r="51" spans="1:24" s="4" customFormat="1" ht="15.75" customHeight="1">
      <c r="A51" s="2">
        <v>42</v>
      </c>
      <c r="B51" s="38" t="str">
        <f>IF(นักเรียน!C47="","",นักเรียน!C47)</f>
        <v/>
      </c>
      <c r="C51" s="189" t="str">
        <f>IF(นักเรียน!D47="","",นักเรียน!D47)</f>
        <v/>
      </c>
      <c r="D51" s="171" t="str">
        <f>IF(ครูประเมินนักเรียน!E51="","",ครูประเมินนักเรียน!E51)</f>
        <v/>
      </c>
      <c r="E51" s="171" t="str">
        <f>IF(ครูประเมินนักเรียน!F51="","",ครูประเมินนักเรียน!F51)</f>
        <v/>
      </c>
      <c r="F51" s="171" t="str">
        <f>IF(ครูประเมินนักเรียน!G51="","",ครูประเมินนักเรียน!G51)</f>
        <v/>
      </c>
      <c r="G51" s="171" t="str">
        <f>IF(ครูประเมินนักเรียน!H51="","",ครูประเมินนักเรียน!H51)</f>
        <v/>
      </c>
      <c r="H51" s="171" t="str">
        <f>IF(ครูประเมินนักเรียน!I51="","",ครูประเมินนักเรียน!I51)</f>
        <v/>
      </c>
      <c r="I51" s="171" t="str">
        <f>IF(ครูประเมินนักเรียน!J51="","",ครูประเมินนักเรียน!J51)</f>
        <v/>
      </c>
      <c r="J51" s="171" t="str">
        <f>IF(ครูประเมินนักเรียน!K51="","",ครูประเมินนักเรียน!K51)</f>
        <v/>
      </c>
      <c r="K51" s="171" t="str">
        <f>IF(ครูประเมินนักเรียน!L51="","",ครูประเมินนักเรียน!L51)</f>
        <v/>
      </c>
      <c r="L51" s="171" t="str">
        <f>IF(ครูประเมินนักเรียน!M51="","",ครูประเมินนักเรียน!M51)</f>
        <v/>
      </c>
      <c r="M51" s="172" t="str">
        <f t="shared" si="0"/>
        <v/>
      </c>
      <c r="N51" s="172"/>
      <c r="O51" s="173" t="str">
        <f t="shared" si="1"/>
        <v/>
      </c>
      <c r="P51" s="179" t="str">
        <f t="shared" si="2"/>
        <v/>
      </c>
      <c r="Q51" s="174" t="str">
        <f t="shared" si="3"/>
        <v/>
      </c>
      <c r="R51" s="177"/>
      <c r="S51" s="177"/>
      <c r="T51" s="177"/>
      <c r="U51" s="177"/>
      <c r="V51" s="177"/>
      <c r="W51" s="177"/>
      <c r="X51" s="177"/>
    </row>
    <row r="52" spans="1:24" s="4" customFormat="1" ht="15.75" customHeight="1">
      <c r="A52" s="2">
        <v>43</v>
      </c>
      <c r="B52" s="38" t="str">
        <f>IF(นักเรียน!C48="","",นักเรียน!C48)</f>
        <v/>
      </c>
      <c r="C52" s="189" t="str">
        <f>IF(นักเรียน!D48="","",นักเรียน!D48)</f>
        <v/>
      </c>
      <c r="D52" s="171" t="str">
        <f>IF(ครูประเมินนักเรียน!E52="","",ครูประเมินนักเรียน!E52)</f>
        <v/>
      </c>
      <c r="E52" s="171" t="str">
        <f>IF(ครูประเมินนักเรียน!F52="","",ครูประเมินนักเรียน!F52)</f>
        <v/>
      </c>
      <c r="F52" s="171" t="str">
        <f>IF(ครูประเมินนักเรียน!G52="","",ครูประเมินนักเรียน!G52)</f>
        <v/>
      </c>
      <c r="G52" s="171" t="str">
        <f>IF(ครูประเมินนักเรียน!H52="","",ครูประเมินนักเรียน!H52)</f>
        <v/>
      </c>
      <c r="H52" s="171" t="str">
        <f>IF(ครูประเมินนักเรียน!I52="","",ครูประเมินนักเรียน!I52)</f>
        <v/>
      </c>
      <c r="I52" s="171" t="str">
        <f>IF(ครูประเมินนักเรียน!J52="","",ครูประเมินนักเรียน!J52)</f>
        <v/>
      </c>
      <c r="J52" s="171" t="str">
        <f>IF(ครูประเมินนักเรียน!K52="","",ครูประเมินนักเรียน!K52)</f>
        <v/>
      </c>
      <c r="K52" s="171" t="str">
        <f>IF(ครูประเมินนักเรียน!L52="","",ครูประเมินนักเรียน!L52)</f>
        <v/>
      </c>
      <c r="L52" s="171" t="str">
        <f>IF(ครูประเมินนักเรียน!M52="","",ครูประเมินนักเรียน!M52)</f>
        <v/>
      </c>
      <c r="M52" s="172" t="str">
        <f t="shared" si="0"/>
        <v/>
      </c>
      <c r="N52" s="172"/>
      <c r="O52" s="173" t="str">
        <f t="shared" si="1"/>
        <v/>
      </c>
      <c r="P52" s="179" t="str">
        <f t="shared" si="2"/>
        <v/>
      </c>
      <c r="Q52" s="174" t="str">
        <f t="shared" si="3"/>
        <v/>
      </c>
      <c r="R52" s="177"/>
      <c r="S52" s="177"/>
      <c r="T52" s="177"/>
      <c r="U52" s="177"/>
      <c r="V52" s="177"/>
      <c r="W52" s="177"/>
      <c r="X52" s="177"/>
    </row>
    <row r="53" spans="1:24" s="4" customFormat="1" ht="15.75" customHeight="1">
      <c r="A53" s="2">
        <v>44</v>
      </c>
      <c r="B53" s="38" t="str">
        <f>IF(นักเรียน!C49="","",นักเรียน!C49)</f>
        <v/>
      </c>
      <c r="C53" s="189" t="str">
        <f>IF(นักเรียน!D49="","",นักเรียน!D49)</f>
        <v/>
      </c>
      <c r="D53" s="171" t="str">
        <f>IF(ครูประเมินนักเรียน!E53="","",ครูประเมินนักเรียน!E53)</f>
        <v/>
      </c>
      <c r="E53" s="171" t="str">
        <f>IF(ครูประเมินนักเรียน!F53="","",ครูประเมินนักเรียน!F53)</f>
        <v/>
      </c>
      <c r="F53" s="171" t="str">
        <f>IF(ครูประเมินนักเรียน!G53="","",ครูประเมินนักเรียน!G53)</f>
        <v/>
      </c>
      <c r="G53" s="171" t="str">
        <f>IF(ครูประเมินนักเรียน!H53="","",ครูประเมินนักเรียน!H53)</f>
        <v/>
      </c>
      <c r="H53" s="171" t="str">
        <f>IF(ครูประเมินนักเรียน!I53="","",ครูประเมินนักเรียน!I53)</f>
        <v/>
      </c>
      <c r="I53" s="171" t="str">
        <f>IF(ครูประเมินนักเรียน!J53="","",ครูประเมินนักเรียน!J53)</f>
        <v/>
      </c>
      <c r="J53" s="171" t="str">
        <f>IF(ครูประเมินนักเรียน!K53="","",ครูประเมินนักเรียน!K53)</f>
        <v/>
      </c>
      <c r="K53" s="171" t="str">
        <f>IF(ครูประเมินนักเรียน!L53="","",ครูประเมินนักเรียน!L53)</f>
        <v/>
      </c>
      <c r="L53" s="171" t="str">
        <f>IF(ครูประเมินนักเรียน!M53="","",ครูประเมินนักเรียน!M53)</f>
        <v/>
      </c>
      <c r="M53" s="172" t="str">
        <f t="shared" si="0"/>
        <v/>
      </c>
      <c r="N53" s="172"/>
      <c r="O53" s="173" t="str">
        <f t="shared" si="1"/>
        <v/>
      </c>
      <c r="P53" s="179" t="str">
        <f t="shared" si="2"/>
        <v/>
      </c>
      <c r="Q53" s="174" t="str">
        <f t="shared" si="3"/>
        <v/>
      </c>
      <c r="R53" s="177"/>
      <c r="S53" s="177"/>
      <c r="T53" s="177"/>
      <c r="U53" s="177"/>
      <c r="V53" s="177"/>
      <c r="W53" s="177"/>
      <c r="X53" s="177"/>
    </row>
    <row r="54" spans="1:24" s="4" customFormat="1" ht="15.75" customHeight="1">
      <c r="A54" s="2">
        <v>45</v>
      </c>
      <c r="B54" s="38" t="str">
        <f>IF(นักเรียน!C50="","",นักเรียน!C50)</f>
        <v/>
      </c>
      <c r="C54" s="189" t="str">
        <f>IF(นักเรียน!D50="","",นักเรียน!D50)</f>
        <v/>
      </c>
      <c r="D54" s="171" t="str">
        <f>IF(ครูประเมินนักเรียน!E54="","",ครูประเมินนักเรียน!E54)</f>
        <v/>
      </c>
      <c r="E54" s="171" t="str">
        <f>IF(ครูประเมินนักเรียน!F54="","",ครูประเมินนักเรียน!F54)</f>
        <v/>
      </c>
      <c r="F54" s="171" t="str">
        <f>IF(ครูประเมินนักเรียน!G54="","",ครูประเมินนักเรียน!G54)</f>
        <v/>
      </c>
      <c r="G54" s="171" t="str">
        <f>IF(ครูประเมินนักเรียน!H54="","",ครูประเมินนักเรียน!H54)</f>
        <v/>
      </c>
      <c r="H54" s="171" t="str">
        <f>IF(ครูประเมินนักเรียน!I54="","",ครูประเมินนักเรียน!I54)</f>
        <v/>
      </c>
      <c r="I54" s="171" t="str">
        <f>IF(ครูประเมินนักเรียน!J54="","",ครูประเมินนักเรียน!J54)</f>
        <v/>
      </c>
      <c r="J54" s="171" t="str">
        <f>IF(ครูประเมินนักเรียน!K54="","",ครูประเมินนักเรียน!K54)</f>
        <v/>
      </c>
      <c r="K54" s="171" t="str">
        <f>IF(ครูประเมินนักเรียน!L54="","",ครูประเมินนักเรียน!L54)</f>
        <v/>
      </c>
      <c r="L54" s="171" t="str">
        <f>IF(ครูประเมินนักเรียน!M54="","",ครูประเมินนักเรียน!M54)</f>
        <v/>
      </c>
      <c r="M54" s="172" t="str">
        <f t="shared" si="0"/>
        <v/>
      </c>
      <c r="N54" s="172"/>
      <c r="O54" s="173" t="str">
        <f t="shared" si="1"/>
        <v/>
      </c>
      <c r="P54" s="179" t="str">
        <f t="shared" si="2"/>
        <v/>
      </c>
      <c r="Q54" s="174" t="str">
        <f t="shared" si="3"/>
        <v/>
      </c>
      <c r="R54" s="177"/>
      <c r="S54" s="177"/>
      <c r="T54" s="177"/>
      <c r="U54" s="177"/>
      <c r="V54" s="177"/>
      <c r="W54" s="177"/>
      <c r="X54" s="177"/>
    </row>
    <row r="55" spans="1:24" s="163" customFormat="1" ht="15.75" customHeight="1">
      <c r="R55" s="177"/>
      <c r="S55" s="177"/>
      <c r="T55" s="177"/>
      <c r="U55" s="177"/>
      <c r="V55" s="177"/>
      <c r="W55" s="177"/>
      <c r="X55" s="177"/>
    </row>
    <row r="56" spans="1:24" s="164" customFormat="1">
      <c r="R56" s="175"/>
      <c r="S56" s="175"/>
      <c r="T56" s="175"/>
      <c r="U56" s="175"/>
      <c r="V56" s="175"/>
      <c r="W56" s="175"/>
      <c r="X56" s="175"/>
    </row>
    <row r="57" spans="1:24" s="164" customFormat="1">
      <c r="R57" s="175"/>
      <c r="S57" s="175"/>
      <c r="T57" s="175"/>
      <c r="U57" s="175"/>
      <c r="V57" s="175"/>
      <c r="W57" s="175"/>
      <c r="X57" s="175"/>
    </row>
    <row r="58" spans="1:24" s="164" customFormat="1">
      <c r="R58" s="175"/>
      <c r="S58" s="175"/>
      <c r="T58" s="175"/>
      <c r="U58" s="175"/>
      <c r="V58" s="175"/>
      <c r="W58" s="175"/>
      <c r="X58" s="175"/>
    </row>
    <row r="59" spans="1:24" s="164" customFormat="1">
      <c r="R59" s="175"/>
      <c r="S59" s="175"/>
      <c r="T59" s="175"/>
      <c r="U59" s="175"/>
      <c r="V59" s="175"/>
      <c r="W59" s="175"/>
      <c r="X59" s="175"/>
    </row>
    <row r="60" spans="1:24" s="164" customFormat="1">
      <c r="R60" s="175"/>
      <c r="S60" s="175"/>
      <c r="T60" s="175"/>
      <c r="U60" s="175"/>
      <c r="V60" s="175"/>
      <c r="W60" s="175"/>
      <c r="X60" s="175"/>
    </row>
    <row r="61" spans="1:24" s="164" customFormat="1">
      <c r="R61" s="175"/>
      <c r="S61" s="175"/>
      <c r="T61" s="175"/>
      <c r="U61" s="175"/>
      <c r="V61" s="175"/>
      <c r="W61" s="175"/>
      <c r="X61" s="175"/>
    </row>
    <row r="62" spans="1:24" s="164" customFormat="1">
      <c r="R62" s="175"/>
      <c r="S62" s="175"/>
      <c r="T62" s="175"/>
      <c r="U62" s="175"/>
      <c r="V62" s="175"/>
      <c r="W62" s="175"/>
      <c r="X62" s="175"/>
    </row>
    <row r="63" spans="1:24" s="164" customFormat="1">
      <c r="R63" s="175"/>
      <c r="S63" s="175"/>
      <c r="T63" s="175"/>
      <c r="U63" s="175"/>
      <c r="V63" s="175"/>
      <c r="W63" s="175"/>
      <c r="X63" s="175"/>
    </row>
    <row r="64" spans="1:24" s="164" customFormat="1">
      <c r="R64" s="175"/>
      <c r="S64" s="175"/>
      <c r="T64" s="175"/>
      <c r="U64" s="175"/>
      <c r="V64" s="175"/>
      <c r="W64" s="175"/>
      <c r="X64" s="175"/>
    </row>
    <row r="65" spans="18:24" s="164" customFormat="1">
      <c r="R65" s="175"/>
      <c r="S65" s="175"/>
      <c r="T65" s="175"/>
      <c r="U65" s="175"/>
      <c r="V65" s="175"/>
      <c r="W65" s="175"/>
      <c r="X65" s="175"/>
    </row>
    <row r="66" spans="18:24" s="164" customFormat="1">
      <c r="R66" s="175"/>
      <c r="S66" s="175"/>
      <c r="T66" s="175"/>
      <c r="U66" s="175"/>
      <c r="V66" s="175"/>
      <c r="W66" s="175"/>
      <c r="X66" s="175"/>
    </row>
    <row r="67" spans="18:24" s="164" customFormat="1">
      <c r="R67" s="175"/>
      <c r="S67" s="175"/>
      <c r="T67" s="175"/>
      <c r="U67" s="175"/>
      <c r="V67" s="175"/>
      <c r="W67" s="175"/>
      <c r="X67" s="175"/>
    </row>
    <row r="68" spans="18:24" s="164" customFormat="1">
      <c r="R68" s="175"/>
      <c r="S68" s="175"/>
      <c r="T68" s="175"/>
      <c r="U68" s="175"/>
      <c r="V68" s="175"/>
      <c r="W68" s="175"/>
      <c r="X68" s="175"/>
    </row>
    <row r="69" spans="18:24" s="164" customFormat="1">
      <c r="R69" s="175"/>
      <c r="S69" s="175"/>
      <c r="T69" s="175"/>
      <c r="U69" s="175"/>
      <c r="V69" s="175"/>
      <c r="W69" s="175"/>
      <c r="X69" s="175"/>
    </row>
    <row r="70" spans="18:24" s="164" customFormat="1">
      <c r="R70" s="175"/>
      <c r="S70" s="175"/>
      <c r="T70" s="175"/>
      <c r="U70" s="175"/>
      <c r="V70" s="175"/>
      <c r="W70" s="175"/>
      <c r="X70" s="175"/>
    </row>
    <row r="71" spans="18:24" s="164" customFormat="1">
      <c r="R71" s="175"/>
      <c r="S71" s="175"/>
      <c r="T71" s="175"/>
      <c r="U71" s="175"/>
      <c r="V71" s="175"/>
      <c r="W71" s="175"/>
      <c r="X71" s="175"/>
    </row>
    <row r="72" spans="18:24" s="164" customFormat="1">
      <c r="R72" s="175"/>
      <c r="S72" s="175"/>
      <c r="T72" s="175"/>
      <c r="U72" s="175"/>
      <c r="V72" s="175"/>
      <c r="W72" s="175"/>
      <c r="X72" s="175"/>
    </row>
    <row r="73" spans="18:24" s="164" customFormat="1">
      <c r="R73" s="175"/>
      <c r="S73" s="175"/>
      <c r="T73" s="175"/>
      <c r="U73" s="175"/>
      <c r="V73" s="175"/>
      <c r="W73" s="175"/>
      <c r="X73" s="175"/>
    </row>
    <row r="74" spans="18:24" s="164" customFormat="1">
      <c r="R74" s="175"/>
      <c r="S74" s="175"/>
      <c r="T74" s="175"/>
      <c r="U74" s="175"/>
      <c r="V74" s="175"/>
      <c r="W74" s="175"/>
      <c r="X74" s="175"/>
    </row>
    <row r="75" spans="18:24" s="164" customFormat="1">
      <c r="R75" s="175"/>
      <c r="S75" s="175"/>
      <c r="T75" s="175"/>
      <c r="U75" s="175"/>
      <c r="V75" s="175"/>
      <c r="W75" s="175"/>
      <c r="X75" s="175"/>
    </row>
    <row r="76" spans="18:24" s="164" customFormat="1">
      <c r="R76" s="175"/>
      <c r="S76" s="175"/>
      <c r="T76" s="175"/>
      <c r="U76" s="175"/>
      <c r="V76" s="175"/>
      <c r="W76" s="175"/>
      <c r="X76" s="175"/>
    </row>
    <row r="77" spans="18:24" s="164" customFormat="1">
      <c r="R77" s="175"/>
      <c r="S77" s="175"/>
      <c r="T77" s="175"/>
      <c r="U77" s="175"/>
      <c r="V77" s="175"/>
      <c r="W77" s="175"/>
      <c r="X77" s="175"/>
    </row>
    <row r="78" spans="18:24" s="164" customFormat="1">
      <c r="R78" s="175"/>
      <c r="S78" s="175"/>
      <c r="T78" s="175"/>
      <c r="U78" s="175"/>
      <c r="V78" s="175"/>
      <c r="W78" s="175"/>
      <c r="X78" s="175"/>
    </row>
    <row r="79" spans="18:24" s="164" customFormat="1">
      <c r="R79" s="175"/>
      <c r="S79" s="175"/>
      <c r="T79" s="175"/>
      <c r="U79" s="175"/>
      <c r="V79" s="175"/>
      <c r="W79" s="175"/>
      <c r="X79" s="175"/>
    </row>
    <row r="80" spans="18:24" s="164" customFormat="1">
      <c r="R80" s="175"/>
      <c r="S80" s="175"/>
      <c r="T80" s="175"/>
      <c r="U80" s="175"/>
      <c r="V80" s="175"/>
      <c r="W80" s="175"/>
      <c r="X80" s="175"/>
    </row>
  </sheetData>
  <mergeCells count="30">
    <mergeCell ref="S7:W8"/>
    <mergeCell ref="S9:U9"/>
    <mergeCell ref="S17:W18"/>
    <mergeCell ref="S19:U19"/>
    <mergeCell ref="G7:G9"/>
    <mergeCell ref="H7:H9"/>
    <mergeCell ref="I7:I9"/>
    <mergeCell ref="J7:J9"/>
    <mergeCell ref="K7:K9"/>
    <mergeCell ref="L7:L9"/>
    <mergeCell ref="Q4:Q9"/>
    <mergeCell ref="D5:G5"/>
    <mergeCell ref="H5:I5"/>
    <mergeCell ref="J5:K5"/>
    <mergeCell ref="D6:G6"/>
    <mergeCell ref="H6:I6"/>
    <mergeCell ref="M1:Q1"/>
    <mergeCell ref="D2:K2"/>
    <mergeCell ref="A4:A9"/>
    <mergeCell ref="B4:B9"/>
    <mergeCell ref="C4:C9"/>
    <mergeCell ref="D4:L4"/>
    <mergeCell ref="M4:M7"/>
    <mergeCell ref="O4:O9"/>
    <mergeCell ref="P4:P9"/>
    <mergeCell ref="J6:K6"/>
    <mergeCell ref="D7:D9"/>
    <mergeCell ref="E7:E9"/>
    <mergeCell ref="F7:F9"/>
    <mergeCell ref="C1:K1"/>
  </mergeCells>
  <dataValidations count="1">
    <dataValidation type="whole" allowBlank="1" showInputMessage="1" showErrorMessage="1" error="กรอกค่าระดับการประเมินเป็น 0 , 1 , 2 , 3 เท่านั้นครับ" sqref="D10:L54">
      <formula1>0</formula1>
      <formula2>3</formula2>
    </dataValidation>
  </dataValidation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r:id="rId1"/>
</worksheet>
</file>

<file path=xl/worksheets/sheet8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P77"/>
  <sheetViews>
    <sheetView showGridLines="0" showRowColHeaders="0" workbookViewId="0"/>
  </sheetViews>
  <sheetFormatPr defaultColWidth="23.28515625" defaultRowHeight="22.5"/>
  <cols>
    <col min="1" max="1" width="6.42578125" style="1" customWidth="1"/>
    <col min="2" max="2" width="4.140625" style="1" customWidth="1"/>
    <col min="3" max="3" width="9.85546875" style="1" customWidth="1"/>
    <col min="4" max="4" width="23.85546875" style="1" customWidth="1"/>
    <col min="5" max="5" width="11.42578125" style="1" customWidth="1"/>
    <col min="6" max="6" width="13.42578125" style="1" customWidth="1"/>
    <col min="7" max="7" width="10.85546875" style="280" customWidth="1"/>
    <col min="8" max="8" width="12.140625" style="1" customWidth="1"/>
    <col min="9" max="9" width="13.140625" style="1" customWidth="1"/>
    <col min="10" max="10" width="11.7109375" style="175" customWidth="1"/>
    <col min="11" max="13" width="8.28515625" style="175" customWidth="1"/>
    <col min="14" max="15" width="14.42578125" style="175" customWidth="1"/>
    <col min="16" max="16" width="23.28515625" style="175"/>
    <col min="17" max="16384" width="23.28515625" style="1"/>
  </cols>
  <sheetData>
    <row r="1" spans="2:16" s="6" customFormat="1" ht="19.5" customHeight="1">
      <c r="B1" s="36"/>
      <c r="C1" s="36"/>
      <c r="D1" s="371" t="s">
        <v>46</v>
      </c>
      <c r="E1" s="371"/>
      <c r="F1" s="371"/>
      <c r="G1" s="371"/>
      <c r="H1" s="371"/>
      <c r="I1" s="371"/>
      <c r="J1" s="154"/>
      <c r="K1" s="154"/>
      <c r="L1" s="154"/>
      <c r="M1" s="154"/>
      <c r="N1" s="154"/>
      <c r="O1" s="154"/>
      <c r="P1" s="154"/>
    </row>
    <row r="2" spans="2:16" s="6" customFormat="1" ht="19.5" customHeight="1">
      <c r="B2" s="36"/>
      <c r="C2" s="36"/>
      <c r="D2" s="36"/>
      <c r="E2" s="49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F2" s="492"/>
      <c r="G2" s="492"/>
      <c r="H2" s="492"/>
      <c r="I2" s="492"/>
      <c r="J2" s="154"/>
      <c r="K2" s="154"/>
      <c r="L2" s="154"/>
      <c r="M2" s="154"/>
      <c r="N2" s="154"/>
      <c r="O2" s="154"/>
      <c r="P2" s="154"/>
    </row>
    <row r="3" spans="2:16" s="30" customFormat="1" ht="7.5" customHeight="1">
      <c r="G3" s="278"/>
      <c r="J3" s="154"/>
      <c r="K3" s="154"/>
      <c r="L3" s="154"/>
      <c r="M3" s="154"/>
      <c r="N3" s="154"/>
      <c r="O3" s="154"/>
      <c r="P3" s="154"/>
    </row>
    <row r="4" spans="2:16" s="30" customFormat="1" ht="21" customHeight="1">
      <c r="B4" s="490" t="s">
        <v>0</v>
      </c>
      <c r="C4" s="491" t="str">
        <f>สรุปผลสมรรถนะ!C4</f>
        <v>เลขประจำตัวนักเรียน</v>
      </c>
      <c r="D4" s="490" t="s">
        <v>1</v>
      </c>
      <c r="E4" s="493" t="s">
        <v>123</v>
      </c>
      <c r="F4" s="493"/>
      <c r="G4" s="493"/>
      <c r="H4" s="493"/>
      <c r="I4" s="493"/>
      <c r="J4" s="154"/>
      <c r="K4" s="485" t="s">
        <v>295</v>
      </c>
      <c r="L4" s="485"/>
      <c r="M4" s="485"/>
      <c r="N4" s="485"/>
      <c r="O4" s="485"/>
      <c r="P4" s="154"/>
    </row>
    <row r="5" spans="2:16" ht="15.75" customHeight="1">
      <c r="B5" s="490"/>
      <c r="C5" s="491"/>
      <c r="D5" s="490"/>
      <c r="E5" s="494" t="s">
        <v>318</v>
      </c>
      <c r="F5" s="494" t="s">
        <v>320</v>
      </c>
      <c r="G5" s="496" t="s">
        <v>319</v>
      </c>
      <c r="H5" s="496" t="s">
        <v>322</v>
      </c>
      <c r="I5" s="496" t="s">
        <v>2</v>
      </c>
      <c r="K5" s="486"/>
      <c r="L5" s="486"/>
      <c r="M5" s="486"/>
      <c r="N5" s="486"/>
      <c r="O5" s="486"/>
    </row>
    <row r="6" spans="2:16" ht="15.75" customHeight="1">
      <c r="B6" s="490"/>
      <c r="C6" s="491"/>
      <c r="D6" s="490"/>
      <c r="E6" s="495"/>
      <c r="F6" s="495"/>
      <c r="G6" s="496"/>
      <c r="H6" s="496"/>
      <c r="I6" s="496"/>
      <c r="K6" s="487" t="s">
        <v>268</v>
      </c>
      <c r="L6" s="488"/>
      <c r="M6" s="489"/>
      <c r="N6" s="226" t="s">
        <v>2</v>
      </c>
      <c r="O6" s="226" t="s">
        <v>270</v>
      </c>
    </row>
    <row r="7" spans="2:16" s="3" customFormat="1" ht="15.75" customHeight="1">
      <c r="B7" s="2">
        <v>1</v>
      </c>
      <c r="C7" s="38">
        <f>IF(นักเรียน!C6="","",นักเรียน!C6)</f>
        <v>5163</v>
      </c>
      <c r="D7" s="189" t="str">
        <f>IF(นักเรียน!D6="","",นักเรียน!D6)</f>
        <v>เด็กชายจีรวัฒน์  โพธิ์ศรี</v>
      </c>
      <c r="E7" s="281">
        <f>ครูประเมินนักเรียน!BI10</f>
        <v>61.11</v>
      </c>
      <c r="F7" s="281">
        <f>นักเรียนประเมินตนเอง!CY7</f>
        <v>78.75</v>
      </c>
      <c r="G7" s="281">
        <f>IF(OR(E7="",F7=""),"",ROUND(AVERAGE(E7,F7),2))</f>
        <v>69.930000000000007</v>
      </c>
      <c r="H7" s="171">
        <f t="shared" ref="H7:H51" si="0">IF(G7="","",VLOOKUP(G7,gradeforcomp,4,TRUE))</f>
        <v>1</v>
      </c>
      <c r="I7" s="171" t="str">
        <f t="shared" ref="I7:I51" si="1">IF(G7="","",VLOOKUP(G7,gradeforcomp,5,TRUE))</f>
        <v>ดี</v>
      </c>
      <c r="J7" s="176"/>
      <c r="K7" s="236">
        <f>IF(เกณฑ์!B6="","",เกณฑ์!B6)</f>
        <v>0</v>
      </c>
      <c r="L7" s="236" t="str">
        <f>IF(เกณฑ์!C6="","",เกณฑ์!C6)</f>
        <v xml:space="preserve"> -</v>
      </c>
      <c r="M7" s="236">
        <f>IF(เกณฑ์!D6="","",เกณฑ์!D6)</f>
        <v>39</v>
      </c>
      <c r="N7" s="236">
        <f>IF(เกณฑ์!E6="","",เกณฑ์!E6)</f>
        <v>0</v>
      </c>
      <c r="O7" s="236" t="str">
        <f>IF(เกณฑ์!F6="","",เกณฑ์!F6)</f>
        <v>ปรับปรุง</v>
      </c>
      <c r="P7" s="176"/>
    </row>
    <row r="8" spans="2:16" s="3" customFormat="1" ht="15.75" customHeight="1">
      <c r="B8" s="2">
        <v>2</v>
      </c>
      <c r="C8" s="38">
        <f>IF(นักเรียน!C7="","",นักเรียน!C7)</f>
        <v>5168</v>
      </c>
      <c r="D8" s="189" t="str">
        <f>IF(นักเรียน!D7="","",นักเรียน!D7)</f>
        <v>เด็กชายวันชัย  แก้วดอนลี</v>
      </c>
      <c r="E8" s="281">
        <f>ครูประเมินนักเรียน!BI11</f>
        <v>66.67</v>
      </c>
      <c r="F8" s="281">
        <f>นักเรียนประเมินตนเอง!CY8</f>
        <v>62.5</v>
      </c>
      <c r="G8" s="281">
        <f t="shared" ref="G8:G51" si="2">IF(OR(E8="",F8=""),"",ROUND(AVERAGE(E8,F8),2))</f>
        <v>64.59</v>
      </c>
      <c r="H8" s="171">
        <f t="shared" si="0"/>
        <v>1</v>
      </c>
      <c r="I8" s="171" t="str">
        <f t="shared" si="1"/>
        <v>ดี</v>
      </c>
      <c r="J8" s="176"/>
      <c r="K8" s="236">
        <f>IF(เกณฑ์!B7="","",เกณฑ์!B7)</f>
        <v>40</v>
      </c>
      <c r="L8" s="236" t="str">
        <f>IF(เกณฑ์!C7="","",เกณฑ์!C7)</f>
        <v xml:space="preserve"> -</v>
      </c>
      <c r="M8" s="236">
        <f>IF(เกณฑ์!D7="","",เกณฑ์!D7)</f>
        <v>74</v>
      </c>
      <c r="N8" s="236">
        <f>IF(เกณฑ์!E7="","",เกณฑ์!E7)</f>
        <v>1</v>
      </c>
      <c r="O8" s="236" t="str">
        <f>IF(เกณฑ์!F7="","",เกณฑ์!F7)</f>
        <v>ดี</v>
      </c>
      <c r="P8" s="176"/>
    </row>
    <row r="9" spans="2:16" s="3" customFormat="1" ht="15.75" customHeight="1">
      <c r="B9" s="2">
        <v>3</v>
      </c>
      <c r="C9" s="38">
        <f>IF(นักเรียน!C8="","",นักเรียน!C8)</f>
        <v>5169</v>
      </c>
      <c r="D9" s="189" t="str">
        <f>IF(นักเรียน!D8="","",นักเรียน!D8)</f>
        <v>เด็กชายเกียรติดำรงค์  ปึงเจริญปัญญา</v>
      </c>
      <c r="E9" s="281">
        <f>ครูประเมินนักเรียน!BI12</f>
        <v>44.44</v>
      </c>
      <c r="F9" s="281">
        <f>นักเรียนประเมินตนเอง!CY9</f>
        <v>83.34</v>
      </c>
      <c r="G9" s="281">
        <f t="shared" si="2"/>
        <v>63.89</v>
      </c>
      <c r="H9" s="171">
        <f t="shared" si="0"/>
        <v>1</v>
      </c>
      <c r="I9" s="171" t="str">
        <f t="shared" si="1"/>
        <v>ดี</v>
      </c>
      <c r="J9" s="176"/>
      <c r="K9" s="236">
        <f>IF(เกณฑ์!B8="","",เกณฑ์!B8)</f>
        <v>75</v>
      </c>
      <c r="L9" s="236" t="str">
        <f>IF(เกณฑ์!C8="","",เกณฑ์!C8)</f>
        <v xml:space="preserve"> -</v>
      </c>
      <c r="M9" s="236">
        <f>IF(เกณฑ์!D8="","",เกณฑ์!D8)</f>
        <v>100</v>
      </c>
      <c r="N9" s="236">
        <f>IF(เกณฑ์!E8="","",เกณฑ์!E8)</f>
        <v>2</v>
      </c>
      <c r="O9" s="236" t="str">
        <f>IF(เกณฑ์!F8="","",เกณฑ์!F8)</f>
        <v>ดีมาก</v>
      </c>
      <c r="P9" s="176"/>
    </row>
    <row r="10" spans="2:16" s="3" customFormat="1" ht="15.75" customHeight="1">
      <c r="B10" s="2">
        <v>4</v>
      </c>
      <c r="C10" s="38">
        <f>IF(นักเรียน!C9="","",นักเรียน!C9)</f>
        <v>5170</v>
      </c>
      <c r="D10" s="189" t="str">
        <f>IF(นักเรียน!D9="","",นักเรียน!D9)</f>
        <v>เด็กชายสิปปนนท์  เชิดรุ่งเรือง</v>
      </c>
      <c r="E10" s="281" t="str">
        <f>ครูประเมินนักเรียน!BI13</f>
        <v/>
      </c>
      <c r="F10" s="281" t="str">
        <f>นักเรียนประเมินตนเอง!CY10</f>
        <v/>
      </c>
      <c r="G10" s="281" t="str">
        <f t="shared" si="2"/>
        <v/>
      </c>
      <c r="H10" s="171" t="str">
        <f t="shared" si="0"/>
        <v/>
      </c>
      <c r="I10" s="171" t="str">
        <f t="shared" si="1"/>
        <v/>
      </c>
      <c r="J10" s="176"/>
      <c r="K10" s="236" t="str">
        <f>IF(เกณฑ์!B9="","",เกณฑ์!B9)</f>
        <v/>
      </c>
      <c r="L10" s="236" t="str">
        <f>IF(เกณฑ์!C9="","",เกณฑ์!C9)</f>
        <v/>
      </c>
      <c r="M10" s="236" t="str">
        <f>IF(เกณฑ์!D9="","",เกณฑ์!D9)</f>
        <v/>
      </c>
      <c r="N10" s="236">
        <f>IF(เกณฑ์!E9="","",เกณฑ์!E9)</f>
        <v>3</v>
      </c>
      <c r="O10" s="236" t="str">
        <f>IF(เกณฑ์!F9="","",เกณฑ์!F9)</f>
        <v/>
      </c>
      <c r="P10" s="176"/>
    </row>
    <row r="11" spans="2:16" s="3" customFormat="1" ht="15.75" customHeight="1">
      <c r="B11" s="2">
        <v>5</v>
      </c>
      <c r="C11" s="38">
        <f>IF(นักเรียน!C10="","",นักเรียน!C10)</f>
        <v>5172</v>
      </c>
      <c r="D11" s="189" t="str">
        <f>IF(นักเรียน!D10="","",นักเรียน!D10)</f>
        <v>เด็กชายทักษิณ  สืบเพ็ง</v>
      </c>
      <c r="E11" s="281" t="str">
        <f>ครูประเมินนักเรียน!BI14</f>
        <v/>
      </c>
      <c r="F11" s="281" t="str">
        <f>นักเรียนประเมินตนเอง!CY11</f>
        <v/>
      </c>
      <c r="G11" s="281" t="str">
        <f t="shared" si="2"/>
        <v/>
      </c>
      <c r="H11" s="171" t="str">
        <f t="shared" si="0"/>
        <v/>
      </c>
      <c r="I11" s="171" t="str">
        <f t="shared" si="1"/>
        <v/>
      </c>
      <c r="J11" s="176"/>
      <c r="K11" s="178"/>
      <c r="L11" s="178"/>
      <c r="M11" s="178"/>
      <c r="N11" s="178"/>
      <c r="O11" s="178"/>
      <c r="P11" s="176"/>
    </row>
    <row r="12" spans="2:16" s="3" customFormat="1" ht="15.75" customHeight="1">
      <c r="B12" s="2">
        <v>6</v>
      </c>
      <c r="C12" s="38">
        <f>IF(นักเรียน!C11="","",นักเรียน!C11)</f>
        <v>5194</v>
      </c>
      <c r="D12" s="189" t="str">
        <f>IF(นักเรียน!D11="","",นักเรียน!D11)</f>
        <v>เด็กชายพงศ์พิสุทธิ์  จินดา</v>
      </c>
      <c r="E12" s="281" t="str">
        <f>ครูประเมินนักเรียน!BI15</f>
        <v/>
      </c>
      <c r="F12" s="281" t="str">
        <f>นักเรียนประเมินตนเอง!CY12</f>
        <v/>
      </c>
      <c r="G12" s="281" t="str">
        <f t="shared" si="2"/>
        <v/>
      </c>
      <c r="H12" s="171" t="str">
        <f t="shared" si="0"/>
        <v/>
      </c>
      <c r="I12" s="171" t="str">
        <f t="shared" si="1"/>
        <v/>
      </c>
      <c r="J12" s="176"/>
      <c r="K12" s="176"/>
      <c r="L12" s="176"/>
      <c r="M12" s="176"/>
      <c r="N12" s="176"/>
      <c r="O12" s="176"/>
      <c r="P12" s="176"/>
    </row>
    <row r="13" spans="2:16" s="3" customFormat="1" ht="15.75" customHeight="1">
      <c r="B13" s="2">
        <v>7</v>
      </c>
      <c r="C13" s="38">
        <f>IF(นักเรียน!C12="","",นักเรียน!C12)</f>
        <v>5599</v>
      </c>
      <c r="D13" s="189" t="str">
        <f>IF(นักเรียน!D12="","",นักเรียน!D12)</f>
        <v>เด็กชายอนุสรณ์  หาญสุด</v>
      </c>
      <c r="E13" s="281" t="str">
        <f>ครูประเมินนักเรียน!BI16</f>
        <v/>
      </c>
      <c r="F13" s="281" t="str">
        <f>นักเรียนประเมินตนเอง!CY13</f>
        <v/>
      </c>
      <c r="G13" s="281" t="str">
        <f t="shared" si="2"/>
        <v/>
      </c>
      <c r="H13" s="171" t="str">
        <f t="shared" si="0"/>
        <v/>
      </c>
      <c r="I13" s="171" t="str">
        <f t="shared" si="1"/>
        <v/>
      </c>
      <c r="J13" s="176"/>
      <c r="K13" s="176"/>
      <c r="L13" s="176"/>
      <c r="M13" s="176"/>
      <c r="N13" s="176"/>
      <c r="O13" s="176"/>
      <c r="P13" s="176"/>
    </row>
    <row r="14" spans="2:16" s="3" customFormat="1" ht="15.75" customHeight="1">
      <c r="B14" s="2">
        <v>8</v>
      </c>
      <c r="C14" s="38">
        <f>IF(นักเรียน!C13="","",นักเรียน!C13)</f>
        <v>5600</v>
      </c>
      <c r="D14" s="189" t="str">
        <f>IF(นักเรียน!D13="","",นักเรียน!D13)</f>
        <v>เด็กชายอนุศักดิ์  หาญสุด</v>
      </c>
      <c r="E14" s="281" t="str">
        <f>ครูประเมินนักเรียน!BI17</f>
        <v/>
      </c>
      <c r="F14" s="281" t="str">
        <f>นักเรียนประเมินตนเอง!CY14</f>
        <v/>
      </c>
      <c r="G14" s="281" t="str">
        <f t="shared" si="2"/>
        <v/>
      </c>
      <c r="H14" s="171" t="str">
        <f t="shared" si="0"/>
        <v/>
      </c>
      <c r="I14" s="171" t="str">
        <f t="shared" si="1"/>
        <v/>
      </c>
      <c r="J14" s="176"/>
      <c r="K14" s="485" t="s">
        <v>296</v>
      </c>
      <c r="L14" s="485"/>
      <c r="M14" s="485"/>
      <c r="N14" s="485"/>
      <c r="O14" s="485"/>
      <c r="P14" s="176"/>
    </row>
    <row r="15" spans="2:16" s="3" customFormat="1" ht="15.75" customHeight="1">
      <c r="B15" s="2">
        <v>9</v>
      </c>
      <c r="C15" s="38">
        <f>IF(นักเรียน!C14="","",นักเรียน!C14)</f>
        <v>5174</v>
      </c>
      <c r="D15" s="189" t="str">
        <f>IF(นักเรียน!D14="","",นักเรียน!D14)</f>
        <v>เด็กหญิงกาญจนา  ตรีเมฆ</v>
      </c>
      <c r="E15" s="281" t="str">
        <f>ครูประเมินนักเรียน!BI18</f>
        <v/>
      </c>
      <c r="F15" s="281" t="str">
        <f>นักเรียนประเมินตนเอง!CY15</f>
        <v/>
      </c>
      <c r="G15" s="281" t="str">
        <f t="shared" si="2"/>
        <v/>
      </c>
      <c r="H15" s="171" t="str">
        <f t="shared" si="0"/>
        <v/>
      </c>
      <c r="I15" s="171" t="str">
        <f t="shared" si="1"/>
        <v/>
      </c>
      <c r="J15" s="176"/>
      <c r="K15" s="486"/>
      <c r="L15" s="486"/>
      <c r="M15" s="486"/>
      <c r="N15" s="486"/>
      <c r="O15" s="486"/>
      <c r="P15" s="176"/>
    </row>
    <row r="16" spans="2:16" s="3" customFormat="1" ht="15.75" customHeight="1">
      <c r="B16" s="2">
        <v>10</v>
      </c>
      <c r="C16" s="38">
        <f>IF(นักเรียน!C15="","",นักเรียน!C15)</f>
        <v>5178</v>
      </c>
      <c r="D16" s="189" t="str">
        <f>IF(นักเรียน!D15="","",นักเรียน!D15)</f>
        <v>เด็กหญิงศิริรัตน์  เรศร์คงธนวัฒน์</v>
      </c>
      <c r="E16" s="281" t="str">
        <f>ครูประเมินนักเรียน!BI19</f>
        <v/>
      </c>
      <c r="F16" s="281" t="str">
        <f>นักเรียนประเมินตนเอง!CY16</f>
        <v/>
      </c>
      <c r="G16" s="281" t="str">
        <f t="shared" si="2"/>
        <v/>
      </c>
      <c r="H16" s="171" t="str">
        <f t="shared" si="0"/>
        <v/>
      </c>
      <c r="I16" s="171" t="str">
        <f t="shared" si="1"/>
        <v/>
      </c>
      <c r="J16" s="176"/>
      <c r="K16" s="487" t="s">
        <v>268</v>
      </c>
      <c r="L16" s="488"/>
      <c r="M16" s="489"/>
      <c r="N16" s="226" t="s">
        <v>2</v>
      </c>
      <c r="O16" s="226" t="s">
        <v>270</v>
      </c>
      <c r="P16" s="176"/>
    </row>
    <row r="17" spans="2:16" s="3" customFormat="1" ht="15.75" customHeight="1">
      <c r="B17" s="2">
        <v>11</v>
      </c>
      <c r="C17" s="38">
        <f>IF(นักเรียน!C16="","",นักเรียน!C16)</f>
        <v>5179</v>
      </c>
      <c r="D17" s="189" t="str">
        <f>IF(นักเรียน!D16="","",นักเรียน!D16)</f>
        <v>เด็กหญิงวัชรี  เรือนเพชร</v>
      </c>
      <c r="E17" s="281" t="str">
        <f>ครูประเมินนักเรียน!BI20</f>
        <v/>
      </c>
      <c r="F17" s="281" t="str">
        <f>นักเรียนประเมินตนเอง!CY17</f>
        <v/>
      </c>
      <c r="G17" s="281" t="str">
        <f t="shared" si="2"/>
        <v/>
      </c>
      <c r="H17" s="171" t="str">
        <f t="shared" si="0"/>
        <v/>
      </c>
      <c r="I17" s="171" t="str">
        <f t="shared" si="1"/>
        <v/>
      </c>
      <c r="J17" s="176"/>
      <c r="K17" s="236">
        <f>IF(เกณฑ์!B14="","",เกณฑ์!B14)</f>
        <v>0</v>
      </c>
      <c r="L17" s="236" t="str">
        <f>IF(เกณฑ์!C14="","",เกณฑ์!C14)</f>
        <v xml:space="preserve"> -</v>
      </c>
      <c r="M17" s="236">
        <f>IF(เกณฑ์!D14="","",เกณฑ์!D14)</f>
        <v>39</v>
      </c>
      <c r="N17" s="236">
        <f>IF(เกณฑ์!E14="","",เกณฑ์!E14)</f>
        <v>0</v>
      </c>
      <c r="O17" s="236" t="str">
        <f>IF(เกณฑ์!F14="","",เกณฑ์!F14)</f>
        <v>ปรับปรุง</v>
      </c>
      <c r="P17" s="176"/>
    </row>
    <row r="18" spans="2:16" s="3" customFormat="1" ht="15.75" customHeight="1">
      <c r="B18" s="2">
        <v>12</v>
      </c>
      <c r="C18" s="38">
        <f>IF(นักเรียน!C17="","",นักเรียน!C17)</f>
        <v>5183</v>
      </c>
      <c r="D18" s="189" t="str">
        <f>IF(นักเรียน!D17="","",นักเรียน!D17)</f>
        <v>เด็กหญิงพัชรา  สนธิรักษ์</v>
      </c>
      <c r="E18" s="281" t="str">
        <f>ครูประเมินนักเรียน!BI21</f>
        <v/>
      </c>
      <c r="F18" s="281" t="str">
        <f>นักเรียนประเมินตนเอง!CY18</f>
        <v/>
      </c>
      <c r="G18" s="281" t="str">
        <f t="shared" si="2"/>
        <v/>
      </c>
      <c r="H18" s="171" t="str">
        <f t="shared" si="0"/>
        <v/>
      </c>
      <c r="I18" s="171" t="str">
        <f t="shared" si="1"/>
        <v/>
      </c>
      <c r="J18" s="176"/>
      <c r="K18" s="236">
        <f>IF(เกณฑ์!B15="","",เกณฑ์!B15)</f>
        <v>40</v>
      </c>
      <c r="L18" s="236" t="str">
        <f>IF(เกณฑ์!C15="","",เกณฑ์!C15)</f>
        <v xml:space="preserve"> -</v>
      </c>
      <c r="M18" s="236">
        <f>IF(เกณฑ์!D15="","",เกณฑ์!D15)</f>
        <v>74</v>
      </c>
      <c r="N18" s="236">
        <f>IF(เกณฑ์!E15="","",เกณฑ์!E15)</f>
        <v>1</v>
      </c>
      <c r="O18" s="236" t="str">
        <f>IF(เกณฑ์!F15="","",เกณฑ์!F15)</f>
        <v>พอใช้</v>
      </c>
      <c r="P18" s="176"/>
    </row>
    <row r="19" spans="2:16" s="3" customFormat="1" ht="15.75" customHeight="1">
      <c r="B19" s="2">
        <v>13</v>
      </c>
      <c r="C19" s="38">
        <f>IF(นักเรียน!C18="","",นักเรียน!C18)</f>
        <v>5185</v>
      </c>
      <c r="D19" s="189" t="str">
        <f>IF(นักเรียน!D18="","",นักเรียน!D18)</f>
        <v>เด็กหญิงกรรณิการ์  ต่างครบุรี</v>
      </c>
      <c r="E19" s="281" t="str">
        <f>ครูประเมินนักเรียน!BI22</f>
        <v/>
      </c>
      <c r="F19" s="281" t="str">
        <f>นักเรียนประเมินตนเอง!CY19</f>
        <v/>
      </c>
      <c r="G19" s="281" t="str">
        <f t="shared" si="2"/>
        <v/>
      </c>
      <c r="H19" s="171" t="str">
        <f t="shared" si="0"/>
        <v/>
      </c>
      <c r="I19" s="171" t="str">
        <f t="shared" si="1"/>
        <v/>
      </c>
      <c r="J19" s="176"/>
      <c r="K19" s="236">
        <f>IF(เกณฑ์!B16="","",เกณฑ์!B16)</f>
        <v>75</v>
      </c>
      <c r="L19" s="236" t="str">
        <f>IF(เกณฑ์!C16="","",เกณฑ์!C16)</f>
        <v xml:space="preserve"> -</v>
      </c>
      <c r="M19" s="236">
        <f>IF(เกณฑ์!D16="","",เกณฑ์!D16)</f>
        <v>89</v>
      </c>
      <c r="N19" s="236">
        <f>IF(เกณฑ์!E16="","",เกณฑ์!E16)</f>
        <v>2</v>
      </c>
      <c r="O19" s="236" t="str">
        <f>IF(เกณฑ์!F16="","",เกณฑ์!F16)</f>
        <v>ดี</v>
      </c>
      <c r="P19" s="176"/>
    </row>
    <row r="20" spans="2:16" s="3" customFormat="1" ht="15.75" customHeight="1">
      <c r="B20" s="2">
        <v>14</v>
      </c>
      <c r="C20" s="38">
        <f>IF(นักเรียน!C19="","",นักเรียน!C19)</f>
        <v>5279</v>
      </c>
      <c r="D20" s="189" t="str">
        <f>IF(นักเรียน!D19="","",นักเรียน!D19)</f>
        <v>เด็กหญิงจิราภรณ์  กลิ่นนางรอง</v>
      </c>
      <c r="E20" s="281" t="str">
        <f>ครูประเมินนักเรียน!BI23</f>
        <v/>
      </c>
      <c r="F20" s="281" t="str">
        <f>นักเรียนประเมินตนเอง!CY20</f>
        <v/>
      </c>
      <c r="G20" s="281" t="str">
        <f t="shared" si="2"/>
        <v/>
      </c>
      <c r="H20" s="171" t="str">
        <f t="shared" si="0"/>
        <v/>
      </c>
      <c r="I20" s="171" t="str">
        <f t="shared" si="1"/>
        <v/>
      </c>
      <c r="J20" s="176"/>
      <c r="K20" s="236">
        <f>IF(เกณฑ์!B17="","",เกณฑ์!B17)</f>
        <v>90</v>
      </c>
      <c r="L20" s="236" t="str">
        <f>IF(เกณฑ์!C17="","",เกณฑ์!C17)</f>
        <v xml:space="preserve"> -</v>
      </c>
      <c r="M20" s="236">
        <f>IF(เกณฑ์!D17="","",เกณฑ์!D17)</f>
        <v>100</v>
      </c>
      <c r="N20" s="236">
        <f>IF(เกณฑ์!E17="","",เกณฑ์!E17)</f>
        <v>3</v>
      </c>
      <c r="O20" s="236" t="str">
        <f>IF(เกณฑ์!F17="","",เกณฑ์!F17)</f>
        <v>ดีเยี่ยม</v>
      </c>
      <c r="P20" s="176"/>
    </row>
    <row r="21" spans="2:16" s="3" customFormat="1" ht="15.75" customHeight="1">
      <c r="B21" s="2">
        <v>15</v>
      </c>
      <c r="C21" s="38">
        <f>IF(นักเรียน!C20="","",นักเรียน!C20)</f>
        <v>5427</v>
      </c>
      <c r="D21" s="189" t="str">
        <f>IF(นักเรียน!D20="","",นักเรียน!D20)</f>
        <v>เด็กหญิงเบญจรัตน์  รอดนางรอง</v>
      </c>
      <c r="E21" s="281" t="str">
        <f>ครูประเมินนักเรียน!BI24</f>
        <v/>
      </c>
      <c r="F21" s="281" t="str">
        <f>นักเรียนประเมินตนเอง!CY21</f>
        <v/>
      </c>
      <c r="G21" s="281" t="str">
        <f t="shared" si="2"/>
        <v/>
      </c>
      <c r="H21" s="171" t="str">
        <f t="shared" si="0"/>
        <v/>
      </c>
      <c r="I21" s="171" t="str">
        <f t="shared" si="1"/>
        <v/>
      </c>
      <c r="J21" s="176"/>
      <c r="K21" s="176"/>
      <c r="L21" s="176"/>
      <c r="M21" s="176"/>
      <c r="N21" s="176"/>
      <c r="O21" s="176"/>
      <c r="P21" s="176"/>
    </row>
    <row r="22" spans="2:16" s="3" customFormat="1" ht="15.75" customHeight="1">
      <c r="B22" s="2">
        <v>16</v>
      </c>
      <c r="C22" s="38">
        <f>IF(นักเรียน!C21="","",นักเรียน!C21)</f>
        <v>5592</v>
      </c>
      <c r="D22" s="189" t="str">
        <f>IF(นักเรียน!D21="","",นักเรียน!D21)</f>
        <v>เด็กหญิงดวงนภา  เรียบกระโทก</v>
      </c>
      <c r="E22" s="281" t="str">
        <f>ครูประเมินนักเรียน!BI25</f>
        <v/>
      </c>
      <c r="F22" s="281" t="str">
        <f>นักเรียนประเมินตนเอง!CY22</f>
        <v/>
      </c>
      <c r="G22" s="281" t="str">
        <f t="shared" si="2"/>
        <v/>
      </c>
      <c r="H22" s="171" t="str">
        <f t="shared" si="0"/>
        <v/>
      </c>
      <c r="I22" s="171" t="str">
        <f t="shared" si="1"/>
        <v/>
      </c>
      <c r="J22" s="176"/>
      <c r="K22" s="176"/>
      <c r="L22" s="176"/>
      <c r="M22" s="176"/>
      <c r="N22" s="176"/>
      <c r="O22" s="176"/>
      <c r="P22" s="176"/>
    </row>
    <row r="23" spans="2:16" s="3" customFormat="1" ht="15.75" customHeight="1">
      <c r="B23" s="2">
        <v>17</v>
      </c>
      <c r="C23" s="38">
        <f>IF(นักเรียน!C22="","",นักเรียน!C22)</f>
        <v>5594</v>
      </c>
      <c r="D23" s="189" t="str">
        <f>IF(นักเรียน!D22="","",นักเรียน!D22)</f>
        <v>เด็กหญิงสุณิสา  กันผักแว่น</v>
      </c>
      <c r="E23" s="281" t="str">
        <f>ครูประเมินนักเรียน!BI26</f>
        <v/>
      </c>
      <c r="F23" s="281" t="str">
        <f>นักเรียนประเมินตนเอง!CY23</f>
        <v/>
      </c>
      <c r="G23" s="281" t="str">
        <f t="shared" si="2"/>
        <v/>
      </c>
      <c r="H23" s="171" t="str">
        <f t="shared" si="0"/>
        <v/>
      </c>
      <c r="I23" s="171" t="str">
        <f t="shared" si="1"/>
        <v/>
      </c>
      <c r="J23" s="176"/>
      <c r="K23" s="176"/>
      <c r="L23" s="176"/>
      <c r="M23" s="176"/>
      <c r="N23" s="176"/>
      <c r="O23" s="176"/>
      <c r="P23" s="176"/>
    </row>
    <row r="24" spans="2:16" s="3" customFormat="1" ht="15.75" customHeight="1">
      <c r="B24" s="2">
        <v>18</v>
      </c>
      <c r="C24" s="38" t="str">
        <f>IF(นักเรียน!C23="","",นักเรียน!C23)</f>
        <v/>
      </c>
      <c r="D24" s="189" t="str">
        <f>IF(นักเรียน!D23="","",นักเรียน!D23)</f>
        <v>เด็กหญิงสุดารัตน์ ต่างครบุรี</v>
      </c>
      <c r="E24" s="281" t="str">
        <f>ครูประเมินนักเรียน!BI27</f>
        <v/>
      </c>
      <c r="F24" s="281" t="str">
        <f>นักเรียนประเมินตนเอง!CY24</f>
        <v/>
      </c>
      <c r="G24" s="281" t="str">
        <f t="shared" si="2"/>
        <v/>
      </c>
      <c r="H24" s="171" t="str">
        <f t="shared" si="0"/>
        <v/>
      </c>
      <c r="I24" s="171" t="str">
        <f t="shared" si="1"/>
        <v/>
      </c>
      <c r="J24" s="176"/>
      <c r="K24" s="176"/>
      <c r="L24" s="176"/>
      <c r="M24" s="176"/>
      <c r="N24" s="176"/>
      <c r="O24" s="176"/>
      <c r="P24" s="176"/>
    </row>
    <row r="25" spans="2:16" s="3" customFormat="1" ht="15.75" customHeight="1">
      <c r="B25" s="2">
        <v>19</v>
      </c>
      <c r="C25" s="38" t="str">
        <f>IF(นักเรียน!C24="","",นักเรียน!C24)</f>
        <v/>
      </c>
      <c r="D25" s="189" t="str">
        <f>IF(นักเรียน!D24="","",นักเรียน!D24)</f>
        <v/>
      </c>
      <c r="E25" s="281" t="str">
        <f>ครูประเมินนักเรียน!BI28</f>
        <v/>
      </c>
      <c r="F25" s="281" t="str">
        <f>นักเรียนประเมินตนเอง!CY25</f>
        <v/>
      </c>
      <c r="G25" s="281" t="str">
        <f t="shared" si="2"/>
        <v/>
      </c>
      <c r="H25" s="171" t="str">
        <f t="shared" si="0"/>
        <v/>
      </c>
      <c r="I25" s="171" t="str">
        <f t="shared" si="1"/>
        <v/>
      </c>
      <c r="J25" s="176"/>
      <c r="K25" s="176"/>
      <c r="L25" s="176"/>
      <c r="M25" s="176"/>
      <c r="N25" s="176"/>
      <c r="O25" s="176"/>
      <c r="P25" s="176"/>
    </row>
    <row r="26" spans="2:16" s="3" customFormat="1" ht="15.75" customHeight="1">
      <c r="B26" s="2">
        <v>20</v>
      </c>
      <c r="C26" s="38" t="str">
        <f>IF(นักเรียน!C25="","",นักเรียน!C25)</f>
        <v/>
      </c>
      <c r="D26" s="189" t="str">
        <f>IF(นักเรียน!D25="","",นักเรียน!D25)</f>
        <v/>
      </c>
      <c r="E26" s="281" t="str">
        <f>ครูประเมินนักเรียน!BI29</f>
        <v/>
      </c>
      <c r="F26" s="281" t="str">
        <f>นักเรียนประเมินตนเอง!CY26</f>
        <v/>
      </c>
      <c r="G26" s="281" t="str">
        <f t="shared" si="2"/>
        <v/>
      </c>
      <c r="H26" s="171" t="str">
        <f t="shared" si="0"/>
        <v/>
      </c>
      <c r="I26" s="171" t="str">
        <f t="shared" si="1"/>
        <v/>
      </c>
      <c r="J26" s="176"/>
      <c r="K26" s="176"/>
      <c r="L26" s="176"/>
      <c r="M26" s="176"/>
      <c r="N26" s="176"/>
      <c r="O26" s="176"/>
      <c r="P26" s="176"/>
    </row>
    <row r="27" spans="2:16" s="3" customFormat="1" ht="15.75" customHeight="1">
      <c r="B27" s="2">
        <v>21</v>
      </c>
      <c r="C27" s="38" t="str">
        <f>IF(นักเรียน!C26="","",นักเรียน!C26)</f>
        <v/>
      </c>
      <c r="D27" s="189" t="str">
        <f>IF(นักเรียน!D26="","",นักเรียน!D26)</f>
        <v/>
      </c>
      <c r="E27" s="281" t="str">
        <f>ครูประเมินนักเรียน!BI30</f>
        <v/>
      </c>
      <c r="F27" s="281" t="str">
        <f>นักเรียนประเมินตนเอง!CY27</f>
        <v/>
      </c>
      <c r="G27" s="281" t="str">
        <f t="shared" si="2"/>
        <v/>
      </c>
      <c r="H27" s="171" t="str">
        <f t="shared" si="0"/>
        <v/>
      </c>
      <c r="I27" s="171" t="str">
        <f t="shared" si="1"/>
        <v/>
      </c>
      <c r="J27" s="176"/>
      <c r="K27" s="176"/>
      <c r="L27" s="176"/>
      <c r="M27" s="176"/>
      <c r="N27" s="176"/>
      <c r="O27" s="176"/>
      <c r="P27" s="176"/>
    </row>
    <row r="28" spans="2:16" s="3" customFormat="1" ht="15.75" customHeight="1">
      <c r="B28" s="2">
        <v>22</v>
      </c>
      <c r="C28" s="38" t="str">
        <f>IF(นักเรียน!C27="","",นักเรียน!C27)</f>
        <v/>
      </c>
      <c r="D28" s="189" t="str">
        <f>IF(นักเรียน!D27="","",นักเรียน!D27)</f>
        <v/>
      </c>
      <c r="E28" s="281" t="str">
        <f>ครูประเมินนักเรียน!BI31</f>
        <v/>
      </c>
      <c r="F28" s="281" t="str">
        <f>นักเรียนประเมินตนเอง!CY28</f>
        <v/>
      </c>
      <c r="G28" s="281" t="str">
        <f t="shared" si="2"/>
        <v/>
      </c>
      <c r="H28" s="171" t="str">
        <f t="shared" si="0"/>
        <v/>
      </c>
      <c r="I28" s="171" t="str">
        <f t="shared" si="1"/>
        <v/>
      </c>
      <c r="J28" s="176"/>
      <c r="K28" s="176"/>
      <c r="L28" s="176"/>
      <c r="M28" s="176"/>
      <c r="N28" s="176"/>
      <c r="O28" s="176"/>
      <c r="P28" s="176"/>
    </row>
    <row r="29" spans="2:16" s="3" customFormat="1" ht="15.75" customHeight="1">
      <c r="B29" s="2">
        <v>23</v>
      </c>
      <c r="C29" s="38" t="str">
        <f>IF(นักเรียน!C28="","",นักเรียน!C28)</f>
        <v/>
      </c>
      <c r="D29" s="189" t="str">
        <f>IF(นักเรียน!D28="","",นักเรียน!D28)</f>
        <v/>
      </c>
      <c r="E29" s="281" t="str">
        <f>ครูประเมินนักเรียน!BI32</f>
        <v/>
      </c>
      <c r="F29" s="281" t="str">
        <f>นักเรียนประเมินตนเอง!CY29</f>
        <v/>
      </c>
      <c r="G29" s="281" t="str">
        <f t="shared" si="2"/>
        <v/>
      </c>
      <c r="H29" s="171" t="str">
        <f t="shared" si="0"/>
        <v/>
      </c>
      <c r="I29" s="171" t="str">
        <f t="shared" si="1"/>
        <v/>
      </c>
      <c r="J29" s="176"/>
      <c r="K29" s="176"/>
      <c r="L29" s="176"/>
      <c r="M29" s="176"/>
      <c r="N29" s="176"/>
      <c r="O29" s="176"/>
      <c r="P29" s="176"/>
    </row>
    <row r="30" spans="2:16" s="3" customFormat="1" ht="15.75" customHeight="1">
      <c r="B30" s="2">
        <v>24</v>
      </c>
      <c r="C30" s="38" t="str">
        <f>IF(นักเรียน!C29="","",นักเรียน!C29)</f>
        <v/>
      </c>
      <c r="D30" s="189" t="str">
        <f>IF(นักเรียน!D29="","",นักเรียน!D29)</f>
        <v/>
      </c>
      <c r="E30" s="281" t="str">
        <f>ครูประเมินนักเรียน!BI33</f>
        <v/>
      </c>
      <c r="F30" s="281" t="str">
        <f>นักเรียนประเมินตนเอง!CY30</f>
        <v/>
      </c>
      <c r="G30" s="281" t="str">
        <f t="shared" si="2"/>
        <v/>
      </c>
      <c r="H30" s="171" t="str">
        <f t="shared" si="0"/>
        <v/>
      </c>
      <c r="I30" s="171" t="str">
        <f t="shared" si="1"/>
        <v/>
      </c>
      <c r="J30" s="176"/>
      <c r="K30" s="176"/>
      <c r="L30" s="176"/>
      <c r="M30" s="176"/>
      <c r="N30" s="176"/>
      <c r="O30" s="176"/>
      <c r="P30" s="176"/>
    </row>
    <row r="31" spans="2:16" s="3" customFormat="1" ht="15.75" customHeight="1">
      <c r="B31" s="2">
        <v>25</v>
      </c>
      <c r="C31" s="38" t="str">
        <f>IF(นักเรียน!C30="","",นักเรียน!C30)</f>
        <v/>
      </c>
      <c r="D31" s="189" t="str">
        <f>IF(นักเรียน!D30="","",นักเรียน!D30)</f>
        <v/>
      </c>
      <c r="E31" s="281" t="str">
        <f>ครูประเมินนักเรียน!BI34</f>
        <v/>
      </c>
      <c r="F31" s="281" t="str">
        <f>นักเรียนประเมินตนเอง!CY31</f>
        <v/>
      </c>
      <c r="G31" s="281" t="str">
        <f t="shared" si="2"/>
        <v/>
      </c>
      <c r="H31" s="171" t="str">
        <f t="shared" si="0"/>
        <v/>
      </c>
      <c r="I31" s="171" t="str">
        <f t="shared" si="1"/>
        <v/>
      </c>
      <c r="J31" s="176"/>
      <c r="K31" s="176"/>
      <c r="L31" s="176"/>
      <c r="M31" s="176"/>
      <c r="N31" s="176"/>
      <c r="O31" s="176"/>
      <c r="P31" s="176"/>
    </row>
    <row r="32" spans="2:16" s="3" customFormat="1" ht="15.75" customHeight="1">
      <c r="B32" s="2">
        <v>26</v>
      </c>
      <c r="C32" s="38" t="str">
        <f>IF(นักเรียน!C31="","",นักเรียน!C31)</f>
        <v/>
      </c>
      <c r="D32" s="189" t="str">
        <f>IF(นักเรียน!D31="","",นักเรียน!D31)</f>
        <v/>
      </c>
      <c r="E32" s="281" t="str">
        <f>ครูประเมินนักเรียน!BI35</f>
        <v/>
      </c>
      <c r="F32" s="281" t="str">
        <f>นักเรียนประเมินตนเอง!CY32</f>
        <v/>
      </c>
      <c r="G32" s="281" t="str">
        <f t="shared" si="2"/>
        <v/>
      </c>
      <c r="H32" s="171" t="str">
        <f t="shared" si="0"/>
        <v/>
      </c>
      <c r="I32" s="171" t="str">
        <f t="shared" si="1"/>
        <v/>
      </c>
      <c r="J32" s="176"/>
      <c r="K32" s="176"/>
      <c r="L32" s="176"/>
      <c r="M32" s="176"/>
      <c r="N32" s="176"/>
      <c r="O32" s="176"/>
      <c r="P32" s="176"/>
    </row>
    <row r="33" spans="2:16" s="3" customFormat="1" ht="15.75" customHeight="1">
      <c r="B33" s="2">
        <v>27</v>
      </c>
      <c r="C33" s="38" t="str">
        <f>IF(นักเรียน!C32="","",นักเรียน!C32)</f>
        <v/>
      </c>
      <c r="D33" s="189" t="str">
        <f>IF(นักเรียน!D32="","",นักเรียน!D32)</f>
        <v/>
      </c>
      <c r="E33" s="281" t="str">
        <f>ครูประเมินนักเรียน!BI36</f>
        <v/>
      </c>
      <c r="F33" s="281" t="str">
        <f>นักเรียนประเมินตนเอง!CY33</f>
        <v/>
      </c>
      <c r="G33" s="281" t="str">
        <f t="shared" si="2"/>
        <v/>
      </c>
      <c r="H33" s="171" t="str">
        <f t="shared" si="0"/>
        <v/>
      </c>
      <c r="I33" s="171" t="str">
        <f t="shared" si="1"/>
        <v/>
      </c>
      <c r="J33" s="176"/>
      <c r="K33" s="176"/>
      <c r="L33" s="176"/>
      <c r="M33" s="176"/>
      <c r="N33" s="176"/>
      <c r="O33" s="176"/>
      <c r="P33" s="176"/>
    </row>
    <row r="34" spans="2:16" s="3" customFormat="1" ht="15.75" customHeight="1">
      <c r="B34" s="2">
        <v>28</v>
      </c>
      <c r="C34" s="38" t="str">
        <f>IF(นักเรียน!C33="","",นักเรียน!C33)</f>
        <v/>
      </c>
      <c r="D34" s="189" t="str">
        <f>IF(นักเรียน!D33="","",นักเรียน!D33)</f>
        <v/>
      </c>
      <c r="E34" s="281" t="str">
        <f>ครูประเมินนักเรียน!BI37</f>
        <v/>
      </c>
      <c r="F34" s="281" t="str">
        <f>นักเรียนประเมินตนเอง!CY34</f>
        <v/>
      </c>
      <c r="G34" s="281" t="str">
        <f t="shared" si="2"/>
        <v/>
      </c>
      <c r="H34" s="171" t="str">
        <f t="shared" si="0"/>
        <v/>
      </c>
      <c r="I34" s="171" t="str">
        <f t="shared" si="1"/>
        <v/>
      </c>
      <c r="J34" s="176"/>
      <c r="K34" s="176"/>
      <c r="L34" s="176"/>
      <c r="M34" s="176"/>
      <c r="N34" s="176"/>
      <c r="O34" s="176"/>
      <c r="P34" s="176"/>
    </row>
    <row r="35" spans="2:16" s="3" customFormat="1" ht="15.75" customHeight="1">
      <c r="B35" s="2">
        <v>29</v>
      </c>
      <c r="C35" s="38" t="str">
        <f>IF(นักเรียน!C34="","",นักเรียน!C34)</f>
        <v/>
      </c>
      <c r="D35" s="189" t="str">
        <f>IF(นักเรียน!D34="","",นักเรียน!D34)</f>
        <v/>
      </c>
      <c r="E35" s="281" t="str">
        <f>ครูประเมินนักเรียน!BI38</f>
        <v/>
      </c>
      <c r="F35" s="281" t="str">
        <f>นักเรียนประเมินตนเอง!CY35</f>
        <v/>
      </c>
      <c r="G35" s="281" t="str">
        <f t="shared" si="2"/>
        <v/>
      </c>
      <c r="H35" s="171" t="str">
        <f t="shared" si="0"/>
        <v/>
      </c>
      <c r="I35" s="171" t="str">
        <f t="shared" si="1"/>
        <v/>
      </c>
      <c r="J35" s="176"/>
      <c r="K35" s="176"/>
      <c r="L35" s="176"/>
      <c r="M35" s="176"/>
      <c r="N35" s="176"/>
      <c r="O35" s="176"/>
      <c r="P35" s="176"/>
    </row>
    <row r="36" spans="2:16" s="3" customFormat="1" ht="15.75" customHeight="1">
      <c r="B36" s="2">
        <v>30</v>
      </c>
      <c r="C36" s="38" t="str">
        <f>IF(นักเรียน!C35="","",นักเรียน!C35)</f>
        <v/>
      </c>
      <c r="D36" s="189" t="str">
        <f>IF(นักเรียน!D35="","",นักเรียน!D35)</f>
        <v/>
      </c>
      <c r="E36" s="281" t="str">
        <f>ครูประเมินนักเรียน!BI39</f>
        <v/>
      </c>
      <c r="F36" s="281" t="str">
        <f>นักเรียนประเมินตนเอง!CY36</f>
        <v/>
      </c>
      <c r="G36" s="281" t="str">
        <f t="shared" si="2"/>
        <v/>
      </c>
      <c r="H36" s="171" t="str">
        <f t="shared" si="0"/>
        <v/>
      </c>
      <c r="I36" s="171" t="str">
        <f t="shared" si="1"/>
        <v/>
      </c>
      <c r="J36" s="176"/>
      <c r="K36" s="176"/>
      <c r="L36" s="176"/>
      <c r="M36" s="176"/>
      <c r="N36" s="176"/>
      <c r="O36" s="176"/>
      <c r="P36" s="176"/>
    </row>
    <row r="37" spans="2:16" s="3" customFormat="1" ht="15.75" customHeight="1">
      <c r="B37" s="2">
        <v>31</v>
      </c>
      <c r="C37" s="38" t="str">
        <f>IF(นักเรียน!C36="","",นักเรียน!C36)</f>
        <v/>
      </c>
      <c r="D37" s="189" t="str">
        <f>IF(นักเรียน!D36="","",นักเรียน!D36)</f>
        <v/>
      </c>
      <c r="E37" s="281" t="str">
        <f>ครูประเมินนักเรียน!BI40</f>
        <v/>
      </c>
      <c r="F37" s="281" t="str">
        <f>นักเรียนประเมินตนเอง!CY37</f>
        <v/>
      </c>
      <c r="G37" s="281" t="str">
        <f t="shared" si="2"/>
        <v/>
      </c>
      <c r="H37" s="171" t="str">
        <f t="shared" si="0"/>
        <v/>
      </c>
      <c r="I37" s="171" t="str">
        <f t="shared" si="1"/>
        <v/>
      </c>
      <c r="J37" s="176"/>
      <c r="K37" s="176"/>
      <c r="L37" s="176"/>
      <c r="M37" s="176"/>
      <c r="N37" s="176"/>
      <c r="O37" s="176"/>
      <c r="P37" s="176"/>
    </row>
    <row r="38" spans="2:16" s="3" customFormat="1" ht="15.75" customHeight="1">
      <c r="B38" s="2">
        <v>32</v>
      </c>
      <c r="C38" s="38" t="str">
        <f>IF(นักเรียน!C37="","",นักเรียน!C37)</f>
        <v/>
      </c>
      <c r="D38" s="189" t="str">
        <f>IF(นักเรียน!D37="","",นักเรียน!D37)</f>
        <v/>
      </c>
      <c r="E38" s="281" t="str">
        <f>ครูประเมินนักเรียน!BI41</f>
        <v/>
      </c>
      <c r="F38" s="281" t="str">
        <f>นักเรียนประเมินตนเอง!CY38</f>
        <v/>
      </c>
      <c r="G38" s="281" t="str">
        <f t="shared" si="2"/>
        <v/>
      </c>
      <c r="H38" s="171" t="str">
        <f t="shared" si="0"/>
        <v/>
      </c>
      <c r="I38" s="171" t="str">
        <f t="shared" si="1"/>
        <v/>
      </c>
      <c r="J38" s="176"/>
      <c r="K38" s="176"/>
      <c r="L38" s="176"/>
      <c r="M38" s="176"/>
      <c r="N38" s="176"/>
      <c r="O38" s="176"/>
      <c r="P38" s="176"/>
    </row>
    <row r="39" spans="2:16" s="3" customFormat="1" ht="15.75" customHeight="1">
      <c r="B39" s="2">
        <v>33</v>
      </c>
      <c r="C39" s="38" t="str">
        <f>IF(นักเรียน!C38="","",นักเรียน!C38)</f>
        <v/>
      </c>
      <c r="D39" s="189" t="str">
        <f>IF(นักเรียน!D38="","",นักเรียน!D38)</f>
        <v/>
      </c>
      <c r="E39" s="281" t="str">
        <f>ครูประเมินนักเรียน!BI42</f>
        <v/>
      </c>
      <c r="F39" s="281" t="str">
        <f>นักเรียนประเมินตนเอง!CY39</f>
        <v/>
      </c>
      <c r="G39" s="281" t="str">
        <f t="shared" si="2"/>
        <v/>
      </c>
      <c r="H39" s="171" t="str">
        <f t="shared" si="0"/>
        <v/>
      </c>
      <c r="I39" s="171" t="str">
        <f t="shared" si="1"/>
        <v/>
      </c>
      <c r="J39" s="176"/>
      <c r="K39" s="176"/>
      <c r="L39" s="176"/>
      <c r="M39" s="176"/>
      <c r="N39" s="176"/>
      <c r="O39" s="176"/>
      <c r="P39" s="176"/>
    </row>
    <row r="40" spans="2:16" s="3" customFormat="1" ht="15.75" customHeight="1">
      <c r="B40" s="2">
        <v>34</v>
      </c>
      <c r="C40" s="38" t="str">
        <f>IF(นักเรียน!C39="","",นักเรียน!C39)</f>
        <v/>
      </c>
      <c r="D40" s="189" t="str">
        <f>IF(นักเรียน!D39="","",นักเรียน!D39)</f>
        <v/>
      </c>
      <c r="E40" s="281" t="str">
        <f>ครูประเมินนักเรียน!BI43</f>
        <v/>
      </c>
      <c r="F40" s="281" t="str">
        <f>นักเรียนประเมินตนเอง!CY40</f>
        <v/>
      </c>
      <c r="G40" s="281" t="str">
        <f t="shared" si="2"/>
        <v/>
      </c>
      <c r="H40" s="171" t="str">
        <f t="shared" si="0"/>
        <v/>
      </c>
      <c r="I40" s="171" t="str">
        <f t="shared" si="1"/>
        <v/>
      </c>
      <c r="J40" s="176"/>
      <c r="K40" s="176"/>
      <c r="L40" s="176"/>
      <c r="M40" s="176"/>
      <c r="N40" s="176"/>
      <c r="O40" s="176"/>
      <c r="P40" s="176"/>
    </row>
    <row r="41" spans="2:16" s="3" customFormat="1" ht="15.75" customHeight="1">
      <c r="B41" s="2">
        <v>35</v>
      </c>
      <c r="C41" s="38" t="str">
        <f>IF(นักเรียน!C40="","",นักเรียน!C40)</f>
        <v/>
      </c>
      <c r="D41" s="189" t="str">
        <f>IF(นักเรียน!D40="","",นักเรียน!D40)</f>
        <v/>
      </c>
      <c r="E41" s="281" t="str">
        <f>ครูประเมินนักเรียน!BI44</f>
        <v/>
      </c>
      <c r="F41" s="281" t="str">
        <f>นักเรียนประเมินตนเอง!CY41</f>
        <v/>
      </c>
      <c r="G41" s="281" t="str">
        <f t="shared" si="2"/>
        <v/>
      </c>
      <c r="H41" s="171" t="str">
        <f t="shared" si="0"/>
        <v/>
      </c>
      <c r="I41" s="171" t="str">
        <f t="shared" si="1"/>
        <v/>
      </c>
      <c r="J41" s="176"/>
      <c r="K41" s="176"/>
      <c r="L41" s="176"/>
      <c r="M41" s="176"/>
      <c r="N41" s="176"/>
      <c r="O41" s="176"/>
      <c r="P41" s="176"/>
    </row>
    <row r="42" spans="2:16" s="3" customFormat="1" ht="15.75" customHeight="1">
      <c r="B42" s="2">
        <v>36</v>
      </c>
      <c r="C42" s="38" t="str">
        <f>IF(นักเรียน!C41="","",นักเรียน!C41)</f>
        <v/>
      </c>
      <c r="D42" s="189" t="str">
        <f>IF(นักเรียน!D41="","",นักเรียน!D41)</f>
        <v/>
      </c>
      <c r="E42" s="281" t="str">
        <f>ครูประเมินนักเรียน!BI45</f>
        <v/>
      </c>
      <c r="F42" s="281" t="str">
        <f>นักเรียนประเมินตนเอง!CY42</f>
        <v/>
      </c>
      <c r="G42" s="281" t="str">
        <f t="shared" si="2"/>
        <v/>
      </c>
      <c r="H42" s="171" t="str">
        <f t="shared" si="0"/>
        <v/>
      </c>
      <c r="I42" s="171" t="str">
        <f t="shared" si="1"/>
        <v/>
      </c>
      <c r="J42" s="176"/>
      <c r="K42" s="176"/>
      <c r="L42" s="176"/>
      <c r="M42" s="176"/>
      <c r="N42" s="176"/>
      <c r="O42" s="176"/>
      <c r="P42" s="176"/>
    </row>
    <row r="43" spans="2:16" s="3" customFormat="1" ht="15.75" customHeight="1">
      <c r="B43" s="2">
        <v>37</v>
      </c>
      <c r="C43" s="38" t="str">
        <f>IF(นักเรียน!C42="","",นักเรียน!C42)</f>
        <v/>
      </c>
      <c r="D43" s="189" t="str">
        <f>IF(นักเรียน!D42="","",นักเรียน!D42)</f>
        <v/>
      </c>
      <c r="E43" s="281" t="str">
        <f>ครูประเมินนักเรียน!BI46</f>
        <v/>
      </c>
      <c r="F43" s="281" t="str">
        <f>นักเรียนประเมินตนเอง!CY43</f>
        <v/>
      </c>
      <c r="G43" s="281" t="str">
        <f t="shared" si="2"/>
        <v/>
      </c>
      <c r="H43" s="171" t="str">
        <f t="shared" si="0"/>
        <v/>
      </c>
      <c r="I43" s="171" t="str">
        <f t="shared" si="1"/>
        <v/>
      </c>
      <c r="J43" s="176"/>
      <c r="K43" s="176"/>
      <c r="L43" s="176"/>
      <c r="M43" s="176"/>
      <c r="N43" s="176"/>
      <c r="O43" s="176"/>
      <c r="P43" s="176"/>
    </row>
    <row r="44" spans="2:16" s="4" customFormat="1" ht="15.75" customHeight="1">
      <c r="B44" s="2">
        <v>38</v>
      </c>
      <c r="C44" s="38" t="str">
        <f>IF(นักเรียน!C43="","",นักเรียน!C43)</f>
        <v/>
      </c>
      <c r="D44" s="189" t="str">
        <f>IF(นักเรียน!D43="","",นักเรียน!D43)</f>
        <v/>
      </c>
      <c r="E44" s="281" t="str">
        <f>ครูประเมินนักเรียน!BI47</f>
        <v/>
      </c>
      <c r="F44" s="281" t="str">
        <f>นักเรียนประเมินตนเอง!CY44</f>
        <v/>
      </c>
      <c r="G44" s="281" t="str">
        <f t="shared" si="2"/>
        <v/>
      </c>
      <c r="H44" s="171" t="str">
        <f t="shared" si="0"/>
        <v/>
      </c>
      <c r="I44" s="171" t="str">
        <f t="shared" si="1"/>
        <v/>
      </c>
      <c r="J44" s="177"/>
      <c r="K44" s="177"/>
      <c r="L44" s="177"/>
      <c r="M44" s="177"/>
      <c r="N44" s="177"/>
      <c r="O44" s="177"/>
      <c r="P44" s="177"/>
    </row>
    <row r="45" spans="2:16" s="4" customFormat="1" ht="15.75" customHeight="1">
      <c r="B45" s="2">
        <v>39</v>
      </c>
      <c r="C45" s="38" t="str">
        <f>IF(นักเรียน!C44="","",นักเรียน!C44)</f>
        <v/>
      </c>
      <c r="D45" s="189" t="str">
        <f>IF(นักเรียน!D44="","",นักเรียน!D44)</f>
        <v/>
      </c>
      <c r="E45" s="281" t="str">
        <f>ครูประเมินนักเรียน!BI48</f>
        <v/>
      </c>
      <c r="F45" s="281" t="str">
        <f>นักเรียนประเมินตนเอง!CY45</f>
        <v/>
      </c>
      <c r="G45" s="281" t="str">
        <f t="shared" si="2"/>
        <v/>
      </c>
      <c r="H45" s="171" t="str">
        <f t="shared" si="0"/>
        <v/>
      </c>
      <c r="I45" s="171" t="str">
        <f t="shared" si="1"/>
        <v/>
      </c>
      <c r="J45" s="177"/>
      <c r="K45" s="177"/>
      <c r="L45" s="177"/>
      <c r="M45" s="177"/>
      <c r="N45" s="177"/>
      <c r="O45" s="177"/>
      <c r="P45" s="177"/>
    </row>
    <row r="46" spans="2:16" s="4" customFormat="1" ht="15.75" customHeight="1">
      <c r="B46" s="2">
        <v>40</v>
      </c>
      <c r="C46" s="38" t="str">
        <f>IF(นักเรียน!C45="","",นักเรียน!C45)</f>
        <v/>
      </c>
      <c r="D46" s="189" t="str">
        <f>IF(นักเรียน!D45="","",นักเรียน!D45)</f>
        <v/>
      </c>
      <c r="E46" s="281" t="str">
        <f>ครูประเมินนักเรียน!BI49</f>
        <v/>
      </c>
      <c r="F46" s="281" t="str">
        <f>นักเรียนประเมินตนเอง!CY46</f>
        <v/>
      </c>
      <c r="G46" s="281" t="str">
        <f t="shared" si="2"/>
        <v/>
      </c>
      <c r="H46" s="171" t="str">
        <f t="shared" si="0"/>
        <v/>
      </c>
      <c r="I46" s="171" t="str">
        <f t="shared" si="1"/>
        <v/>
      </c>
      <c r="J46" s="177"/>
      <c r="K46" s="177"/>
      <c r="L46" s="177"/>
      <c r="M46" s="177"/>
      <c r="N46" s="177"/>
      <c r="O46" s="177"/>
      <c r="P46" s="177"/>
    </row>
    <row r="47" spans="2:16" s="4" customFormat="1" ht="15.75" customHeight="1">
      <c r="B47" s="2">
        <v>41</v>
      </c>
      <c r="C47" s="38" t="str">
        <f>IF(นักเรียน!C46="","",นักเรียน!C46)</f>
        <v/>
      </c>
      <c r="D47" s="189" t="str">
        <f>IF(นักเรียน!D46="","",นักเรียน!D46)</f>
        <v/>
      </c>
      <c r="E47" s="281" t="str">
        <f>ครูประเมินนักเรียน!BI50</f>
        <v/>
      </c>
      <c r="F47" s="281" t="str">
        <f>นักเรียนประเมินตนเอง!CY47</f>
        <v/>
      </c>
      <c r="G47" s="281" t="str">
        <f t="shared" si="2"/>
        <v/>
      </c>
      <c r="H47" s="171" t="str">
        <f t="shared" si="0"/>
        <v/>
      </c>
      <c r="I47" s="171" t="str">
        <f t="shared" si="1"/>
        <v/>
      </c>
      <c r="J47" s="177"/>
      <c r="K47" s="177"/>
      <c r="L47" s="177"/>
      <c r="M47" s="177"/>
      <c r="N47" s="177"/>
      <c r="O47" s="177"/>
      <c r="P47" s="177"/>
    </row>
    <row r="48" spans="2:16" s="4" customFormat="1" ht="15.75" customHeight="1">
      <c r="B48" s="2">
        <v>42</v>
      </c>
      <c r="C48" s="38" t="str">
        <f>IF(นักเรียน!C47="","",นักเรียน!C47)</f>
        <v/>
      </c>
      <c r="D48" s="189" t="str">
        <f>IF(นักเรียน!D47="","",นักเรียน!D47)</f>
        <v/>
      </c>
      <c r="E48" s="281" t="str">
        <f>ครูประเมินนักเรียน!BI51</f>
        <v/>
      </c>
      <c r="F48" s="281" t="str">
        <f>นักเรียนประเมินตนเอง!CY48</f>
        <v/>
      </c>
      <c r="G48" s="281" t="str">
        <f t="shared" si="2"/>
        <v/>
      </c>
      <c r="H48" s="171" t="str">
        <f t="shared" si="0"/>
        <v/>
      </c>
      <c r="I48" s="171" t="str">
        <f t="shared" si="1"/>
        <v/>
      </c>
      <c r="J48" s="177"/>
      <c r="K48" s="177"/>
      <c r="L48" s="177"/>
      <c r="M48" s="177"/>
      <c r="N48" s="177"/>
      <c r="O48" s="177"/>
      <c r="P48" s="177"/>
    </row>
    <row r="49" spans="2:16" s="4" customFormat="1" ht="15.75" customHeight="1">
      <c r="B49" s="2">
        <v>43</v>
      </c>
      <c r="C49" s="38" t="str">
        <f>IF(นักเรียน!C48="","",นักเรียน!C48)</f>
        <v/>
      </c>
      <c r="D49" s="189" t="str">
        <f>IF(นักเรียน!D48="","",นักเรียน!D48)</f>
        <v/>
      </c>
      <c r="E49" s="281" t="str">
        <f>ครูประเมินนักเรียน!BI52</f>
        <v/>
      </c>
      <c r="F49" s="281" t="str">
        <f>นักเรียนประเมินตนเอง!CY49</f>
        <v/>
      </c>
      <c r="G49" s="281" t="str">
        <f t="shared" si="2"/>
        <v/>
      </c>
      <c r="H49" s="171" t="str">
        <f t="shared" si="0"/>
        <v/>
      </c>
      <c r="I49" s="171" t="str">
        <f t="shared" si="1"/>
        <v/>
      </c>
      <c r="J49" s="177"/>
      <c r="K49" s="177"/>
      <c r="L49" s="177"/>
      <c r="M49" s="177"/>
      <c r="N49" s="177"/>
      <c r="O49" s="177"/>
      <c r="P49" s="177"/>
    </row>
    <row r="50" spans="2:16" s="4" customFormat="1" ht="15.75" customHeight="1">
      <c r="B50" s="2">
        <v>44</v>
      </c>
      <c r="C50" s="38" t="str">
        <f>IF(นักเรียน!C49="","",นักเรียน!C49)</f>
        <v/>
      </c>
      <c r="D50" s="189" t="str">
        <f>IF(นักเรียน!D49="","",นักเรียน!D49)</f>
        <v/>
      </c>
      <c r="E50" s="281" t="str">
        <f>ครูประเมินนักเรียน!BI53</f>
        <v/>
      </c>
      <c r="F50" s="281" t="str">
        <f>นักเรียนประเมินตนเอง!CY50</f>
        <v/>
      </c>
      <c r="G50" s="281" t="str">
        <f t="shared" si="2"/>
        <v/>
      </c>
      <c r="H50" s="171" t="str">
        <f t="shared" si="0"/>
        <v/>
      </c>
      <c r="I50" s="171" t="str">
        <f t="shared" si="1"/>
        <v/>
      </c>
      <c r="J50" s="177"/>
      <c r="K50" s="177"/>
      <c r="L50" s="177"/>
      <c r="M50" s="177"/>
      <c r="N50" s="177"/>
      <c r="O50" s="177"/>
      <c r="P50" s="177"/>
    </row>
    <row r="51" spans="2:16" s="4" customFormat="1" ht="15.75" customHeight="1">
      <c r="B51" s="2">
        <v>45</v>
      </c>
      <c r="C51" s="38" t="str">
        <f>IF(นักเรียน!C50="","",นักเรียน!C50)</f>
        <v/>
      </c>
      <c r="D51" s="189" t="str">
        <f>IF(นักเรียน!D50="","",นักเรียน!D50)</f>
        <v/>
      </c>
      <c r="E51" s="281" t="str">
        <f>ครูประเมินนักเรียน!BI54</f>
        <v/>
      </c>
      <c r="F51" s="281" t="str">
        <f>นักเรียนประเมินตนเอง!CY51</f>
        <v/>
      </c>
      <c r="G51" s="281" t="str">
        <f t="shared" si="2"/>
        <v/>
      </c>
      <c r="H51" s="171" t="str">
        <f t="shared" si="0"/>
        <v/>
      </c>
      <c r="I51" s="171" t="str">
        <f t="shared" si="1"/>
        <v/>
      </c>
      <c r="J51" s="177"/>
      <c r="K51" s="177"/>
      <c r="L51" s="177"/>
      <c r="M51" s="177"/>
      <c r="N51" s="177"/>
      <c r="O51" s="177"/>
      <c r="P51" s="177"/>
    </row>
    <row r="52" spans="2:16" s="163" customFormat="1" ht="15.75" customHeight="1">
      <c r="J52" s="177"/>
      <c r="K52" s="177"/>
      <c r="L52" s="177"/>
      <c r="M52" s="177"/>
      <c r="N52" s="177"/>
      <c r="O52" s="177"/>
      <c r="P52" s="177"/>
    </row>
    <row r="53" spans="2:16" s="164" customFormat="1">
      <c r="G53" s="279"/>
      <c r="J53" s="175"/>
      <c r="K53" s="175"/>
      <c r="L53" s="175"/>
      <c r="M53" s="175"/>
      <c r="N53" s="175"/>
      <c r="O53" s="175"/>
      <c r="P53" s="175"/>
    </row>
    <row r="54" spans="2:16" s="164" customFormat="1">
      <c r="G54" s="279"/>
      <c r="J54" s="175"/>
      <c r="K54" s="175"/>
      <c r="L54" s="175"/>
      <c r="M54" s="175"/>
      <c r="N54" s="175"/>
      <c r="O54" s="175"/>
      <c r="P54" s="175"/>
    </row>
    <row r="55" spans="2:16" s="164" customFormat="1">
      <c r="G55" s="279"/>
      <c r="J55" s="175"/>
      <c r="K55" s="175"/>
      <c r="L55" s="175"/>
      <c r="M55" s="175"/>
      <c r="N55" s="175"/>
      <c r="O55" s="175"/>
      <c r="P55" s="175"/>
    </row>
    <row r="56" spans="2:16" s="164" customFormat="1">
      <c r="G56" s="279"/>
      <c r="J56" s="175"/>
      <c r="K56" s="175"/>
      <c r="L56" s="175"/>
      <c r="M56" s="175"/>
      <c r="N56" s="175"/>
      <c r="O56" s="175"/>
      <c r="P56" s="175"/>
    </row>
    <row r="57" spans="2:16" s="164" customFormat="1">
      <c r="G57" s="279"/>
      <c r="J57" s="175"/>
      <c r="K57" s="175"/>
      <c r="L57" s="175"/>
      <c r="M57" s="175"/>
      <c r="N57" s="175"/>
      <c r="O57" s="175"/>
      <c r="P57" s="175"/>
    </row>
    <row r="58" spans="2:16" s="164" customFormat="1">
      <c r="G58" s="279"/>
      <c r="J58" s="175"/>
      <c r="K58" s="175"/>
      <c r="L58" s="175"/>
      <c r="M58" s="175"/>
      <c r="N58" s="175"/>
      <c r="O58" s="175"/>
      <c r="P58" s="175"/>
    </row>
    <row r="59" spans="2:16" s="164" customFormat="1">
      <c r="G59" s="279"/>
      <c r="J59" s="175"/>
      <c r="K59" s="175"/>
      <c r="L59" s="175"/>
      <c r="M59" s="175"/>
      <c r="N59" s="175"/>
      <c r="O59" s="175"/>
      <c r="P59" s="175"/>
    </row>
    <row r="60" spans="2:16" s="164" customFormat="1">
      <c r="G60" s="279"/>
      <c r="J60" s="175"/>
      <c r="K60" s="175"/>
      <c r="L60" s="175"/>
      <c r="M60" s="175"/>
      <c r="N60" s="175"/>
      <c r="O60" s="175"/>
      <c r="P60" s="175"/>
    </row>
    <row r="61" spans="2:16" s="164" customFormat="1">
      <c r="G61" s="279"/>
      <c r="J61" s="175"/>
      <c r="K61" s="175"/>
      <c r="L61" s="175"/>
      <c r="M61" s="175"/>
      <c r="N61" s="175"/>
      <c r="O61" s="175"/>
      <c r="P61" s="175"/>
    </row>
    <row r="62" spans="2:16" s="164" customFormat="1">
      <c r="G62" s="279"/>
      <c r="J62" s="175"/>
      <c r="K62" s="175"/>
      <c r="L62" s="175"/>
      <c r="M62" s="175"/>
      <c r="N62" s="175"/>
      <c r="O62" s="175"/>
      <c r="P62" s="175"/>
    </row>
    <row r="63" spans="2:16" s="164" customFormat="1">
      <c r="G63" s="279"/>
      <c r="J63" s="175"/>
      <c r="K63" s="175"/>
      <c r="L63" s="175"/>
      <c r="M63" s="175"/>
      <c r="N63" s="175"/>
      <c r="O63" s="175"/>
      <c r="P63" s="175"/>
    </row>
    <row r="64" spans="2:16" s="164" customFormat="1">
      <c r="G64" s="279"/>
      <c r="J64" s="175"/>
      <c r="K64" s="175"/>
      <c r="L64" s="175"/>
      <c r="M64" s="175"/>
      <c r="N64" s="175"/>
      <c r="O64" s="175"/>
      <c r="P64" s="175"/>
    </row>
    <row r="65" spans="7:16" s="164" customFormat="1">
      <c r="G65" s="279"/>
      <c r="J65" s="175"/>
      <c r="K65" s="175"/>
      <c r="L65" s="175"/>
      <c r="M65" s="175"/>
      <c r="N65" s="175"/>
      <c r="O65" s="175"/>
      <c r="P65" s="175"/>
    </row>
    <row r="66" spans="7:16" s="164" customFormat="1">
      <c r="G66" s="279"/>
      <c r="J66" s="175"/>
      <c r="K66" s="175"/>
      <c r="L66" s="175"/>
      <c r="M66" s="175"/>
      <c r="N66" s="175"/>
      <c r="O66" s="175"/>
      <c r="P66" s="175"/>
    </row>
    <row r="67" spans="7:16" s="164" customFormat="1">
      <c r="G67" s="279"/>
      <c r="J67" s="175"/>
      <c r="K67" s="175"/>
      <c r="L67" s="175"/>
      <c r="M67" s="175"/>
      <c r="N67" s="175"/>
      <c r="O67" s="175"/>
      <c r="P67" s="175"/>
    </row>
    <row r="68" spans="7:16" s="164" customFormat="1">
      <c r="G68" s="279"/>
      <c r="J68" s="175"/>
      <c r="K68" s="175"/>
      <c r="L68" s="175"/>
      <c r="M68" s="175"/>
      <c r="N68" s="175"/>
      <c r="O68" s="175"/>
      <c r="P68" s="175"/>
    </row>
    <row r="69" spans="7:16" s="164" customFormat="1">
      <c r="G69" s="279"/>
      <c r="J69" s="175"/>
      <c r="K69" s="175"/>
      <c r="L69" s="175"/>
      <c r="M69" s="175"/>
      <c r="N69" s="175"/>
      <c r="O69" s="175"/>
      <c r="P69" s="175"/>
    </row>
    <row r="70" spans="7:16" s="164" customFormat="1">
      <c r="G70" s="279"/>
      <c r="J70" s="175"/>
      <c r="K70" s="175"/>
      <c r="L70" s="175"/>
      <c r="M70" s="175"/>
      <c r="N70" s="175"/>
      <c r="O70" s="175"/>
      <c r="P70" s="175"/>
    </row>
    <row r="71" spans="7:16" s="164" customFormat="1">
      <c r="G71" s="279"/>
      <c r="J71" s="175"/>
      <c r="K71" s="175"/>
      <c r="L71" s="175"/>
      <c r="M71" s="175"/>
      <c r="N71" s="175"/>
      <c r="O71" s="175"/>
      <c r="P71" s="175"/>
    </row>
    <row r="72" spans="7:16" s="164" customFormat="1">
      <c r="G72" s="279"/>
      <c r="J72" s="175"/>
      <c r="K72" s="175"/>
      <c r="L72" s="175"/>
      <c r="M72" s="175"/>
      <c r="N72" s="175"/>
      <c r="O72" s="175"/>
      <c r="P72" s="175"/>
    </row>
    <row r="73" spans="7:16" s="164" customFormat="1">
      <c r="G73" s="279"/>
      <c r="J73" s="175"/>
      <c r="K73" s="175"/>
      <c r="L73" s="175"/>
      <c r="M73" s="175"/>
      <c r="N73" s="175"/>
      <c r="O73" s="175"/>
      <c r="P73" s="175"/>
    </row>
    <row r="74" spans="7:16" s="164" customFormat="1">
      <c r="G74" s="279"/>
      <c r="J74" s="175"/>
      <c r="K74" s="175"/>
      <c r="L74" s="175"/>
      <c r="M74" s="175"/>
      <c r="N74" s="175"/>
      <c r="O74" s="175"/>
      <c r="P74" s="175"/>
    </row>
    <row r="75" spans="7:16" s="164" customFormat="1">
      <c r="G75" s="279"/>
      <c r="J75" s="175"/>
      <c r="K75" s="175"/>
      <c r="L75" s="175"/>
      <c r="M75" s="175"/>
      <c r="N75" s="175"/>
      <c r="O75" s="175"/>
      <c r="P75" s="175"/>
    </row>
    <row r="76" spans="7:16" s="164" customFormat="1">
      <c r="G76" s="279"/>
      <c r="J76" s="175"/>
      <c r="K76" s="175"/>
      <c r="L76" s="175"/>
      <c r="M76" s="175"/>
      <c r="N76" s="175"/>
      <c r="O76" s="175"/>
      <c r="P76" s="175"/>
    </row>
    <row r="77" spans="7:16" s="164" customFormat="1">
      <c r="G77" s="279"/>
      <c r="J77" s="175"/>
      <c r="K77" s="175"/>
      <c r="L77" s="175"/>
      <c r="M77" s="175"/>
      <c r="N77" s="175"/>
      <c r="O77" s="175"/>
      <c r="P77" s="175"/>
    </row>
  </sheetData>
  <sheetProtection password="CF03" sheet="1" objects="1" scenarios="1"/>
  <mergeCells count="15">
    <mergeCell ref="K14:O15"/>
    <mergeCell ref="K16:M16"/>
    <mergeCell ref="K4:O5"/>
    <mergeCell ref="E5:E6"/>
    <mergeCell ref="F5:F6"/>
    <mergeCell ref="G5:G6"/>
    <mergeCell ref="H5:H6"/>
    <mergeCell ref="I5:I6"/>
    <mergeCell ref="K6:M6"/>
    <mergeCell ref="D1:I1"/>
    <mergeCell ref="E2:I2"/>
    <mergeCell ref="B4:B6"/>
    <mergeCell ref="C4:C6"/>
    <mergeCell ref="D4:D6"/>
    <mergeCell ref="E4:I4"/>
  </mergeCell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r:id="rId1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7" tint="-0.249977111117893"/>
  </sheetPr>
  <dimension ref="B1:P77"/>
  <sheetViews>
    <sheetView showGridLines="0" showRowColHeaders="0" workbookViewId="0"/>
  </sheetViews>
  <sheetFormatPr defaultColWidth="23.28515625" defaultRowHeight="22.5"/>
  <cols>
    <col min="1" max="1" width="6.7109375" style="1" customWidth="1"/>
    <col min="2" max="2" width="4.140625" style="1" customWidth="1"/>
    <col min="3" max="3" width="9.85546875" style="1" customWidth="1"/>
    <col min="4" max="4" width="23.85546875" style="1" customWidth="1"/>
    <col min="5" max="5" width="11.42578125" style="1" customWidth="1"/>
    <col min="6" max="6" width="13.42578125" style="1" customWidth="1"/>
    <col min="7" max="7" width="10.85546875" style="280" customWidth="1"/>
    <col min="8" max="8" width="12.140625" style="1" customWidth="1"/>
    <col min="9" max="9" width="13.140625" style="1" customWidth="1"/>
    <col min="10" max="10" width="11.7109375" style="175" customWidth="1"/>
    <col min="11" max="13" width="8.28515625" style="175" customWidth="1"/>
    <col min="14" max="15" width="14.42578125" style="175" customWidth="1"/>
    <col min="16" max="16" width="23.28515625" style="175"/>
    <col min="17" max="16384" width="23.28515625" style="1"/>
  </cols>
  <sheetData>
    <row r="1" spans="2:16" s="6" customFormat="1" ht="19.5" customHeight="1">
      <c r="B1" s="36"/>
      <c r="C1" s="36"/>
      <c r="D1" s="371" t="s">
        <v>46</v>
      </c>
      <c r="E1" s="371"/>
      <c r="F1" s="371"/>
      <c r="G1" s="371"/>
      <c r="H1" s="371"/>
      <c r="I1" s="371"/>
      <c r="J1" s="154"/>
      <c r="K1" s="154"/>
      <c r="L1" s="154"/>
      <c r="M1" s="154"/>
      <c r="N1" s="154"/>
      <c r="O1" s="154"/>
      <c r="P1" s="154"/>
    </row>
    <row r="2" spans="2:16" s="6" customFormat="1" ht="19.5" customHeight="1">
      <c r="B2" s="36"/>
      <c r="C2" s="36"/>
      <c r="D2" s="36"/>
      <c r="E2" s="492" t="str">
        <f>สรุปผลสมรรถนะ!D2&amp;"  "&amp;สรุปผลสมรรถนะ!E2&amp;"     "&amp;สรุปผลสมรรถนะ!G2&amp;"  "&amp;สรุปผลสมรรถนะ!H2</f>
        <v xml:space="preserve">ชั้นมัธยมศึกษาปีที่ 2 ปีการศึกษา 2558         </v>
      </c>
      <c r="F2" s="492"/>
      <c r="G2" s="492"/>
      <c r="H2" s="492"/>
      <c r="I2" s="492"/>
      <c r="J2" s="154"/>
      <c r="K2" s="154"/>
      <c r="L2" s="154"/>
      <c r="M2" s="154"/>
      <c r="N2" s="154"/>
      <c r="O2" s="154"/>
      <c r="P2" s="154"/>
    </row>
    <row r="3" spans="2:16" s="30" customFormat="1" ht="7.5" customHeight="1">
      <c r="G3" s="278"/>
      <c r="J3" s="154"/>
      <c r="K3" s="154"/>
      <c r="L3" s="154"/>
      <c r="M3" s="154"/>
      <c r="N3" s="154"/>
      <c r="O3" s="154"/>
      <c r="P3" s="154"/>
    </row>
    <row r="4" spans="2:16" s="30" customFormat="1" ht="21" customHeight="1">
      <c r="B4" s="490" t="s">
        <v>0</v>
      </c>
      <c r="C4" s="491" t="str">
        <f>สรุปผลสมรรถนะ!C4</f>
        <v>เลขประจำตัวนักเรียน</v>
      </c>
      <c r="D4" s="490" t="s">
        <v>1</v>
      </c>
      <c r="E4" s="493" t="s">
        <v>213</v>
      </c>
      <c r="F4" s="493"/>
      <c r="G4" s="493"/>
      <c r="H4" s="493"/>
      <c r="I4" s="493"/>
      <c r="J4" s="154"/>
      <c r="K4" s="485" t="s">
        <v>295</v>
      </c>
      <c r="L4" s="485"/>
      <c r="M4" s="485"/>
      <c r="N4" s="485"/>
      <c r="O4" s="485"/>
      <c r="P4" s="154"/>
    </row>
    <row r="5" spans="2:16" ht="15.75" customHeight="1">
      <c r="B5" s="490"/>
      <c r="C5" s="491"/>
      <c r="D5" s="490"/>
      <c r="E5" s="494" t="s">
        <v>318</v>
      </c>
      <c r="F5" s="494" t="s">
        <v>320</v>
      </c>
      <c r="G5" s="496" t="s">
        <v>319</v>
      </c>
      <c r="H5" s="496" t="s">
        <v>322</v>
      </c>
      <c r="I5" s="496" t="s">
        <v>2</v>
      </c>
      <c r="K5" s="486"/>
      <c r="L5" s="486"/>
      <c r="M5" s="486"/>
      <c r="N5" s="486"/>
      <c r="O5" s="486"/>
    </row>
    <row r="6" spans="2:16" ht="15.75" customHeight="1">
      <c r="B6" s="490"/>
      <c r="C6" s="491"/>
      <c r="D6" s="490"/>
      <c r="E6" s="495"/>
      <c r="F6" s="495"/>
      <c r="G6" s="496"/>
      <c r="H6" s="496"/>
      <c r="I6" s="496"/>
      <c r="K6" s="487" t="s">
        <v>268</v>
      </c>
      <c r="L6" s="488"/>
      <c r="M6" s="489"/>
      <c r="N6" s="226" t="s">
        <v>2</v>
      </c>
      <c r="O6" s="226" t="s">
        <v>270</v>
      </c>
    </row>
    <row r="7" spans="2:16" s="3" customFormat="1" ht="15.75" customHeight="1">
      <c r="B7" s="2">
        <v>1</v>
      </c>
      <c r="C7" s="38">
        <f>IF(นักเรียน!C6="","",นักเรียน!C6)</f>
        <v>5163</v>
      </c>
      <c r="D7" s="189" t="str">
        <f>IF(นักเรียน!D6="","",นักเรียน!D6)</f>
        <v>เด็กชายจีรวัฒน์  โพธิ์ศรี</v>
      </c>
      <c r="E7" s="281">
        <f>ครูประเมินนักเรียน!BK10</f>
        <v>61.9</v>
      </c>
      <c r="F7" s="281">
        <f>นักเรียนประเมินตนเอง!DD7</f>
        <v>62.5</v>
      </c>
      <c r="G7" s="281">
        <f>IF(OR(E7="",F7=""),"",ROUND(AVERAGE(E7,F7),2))</f>
        <v>62.2</v>
      </c>
      <c r="H7" s="171">
        <f t="shared" ref="H7:H51" si="0">IF(G7="","",VLOOKUP(G7,gradeforcomp,4,TRUE))</f>
        <v>1</v>
      </c>
      <c r="I7" s="171" t="str">
        <f t="shared" ref="I7:I51" si="1">IF(G7="","",VLOOKUP(G7,gradeforcomp,5,TRUE))</f>
        <v>ดี</v>
      </c>
      <c r="J7" s="176"/>
      <c r="K7" s="236">
        <f>IF(เกณฑ์!B6="","",เกณฑ์!B6)</f>
        <v>0</v>
      </c>
      <c r="L7" s="236" t="str">
        <f>IF(เกณฑ์!C6="","",เกณฑ์!C6)</f>
        <v xml:space="preserve"> -</v>
      </c>
      <c r="M7" s="236">
        <f>IF(เกณฑ์!D6="","",เกณฑ์!D6)</f>
        <v>39</v>
      </c>
      <c r="N7" s="236">
        <f>IF(เกณฑ์!E6="","",เกณฑ์!E6)</f>
        <v>0</v>
      </c>
      <c r="O7" s="236" t="str">
        <f>IF(เกณฑ์!F6="","",เกณฑ์!F6)</f>
        <v>ปรับปรุง</v>
      </c>
      <c r="P7" s="176"/>
    </row>
    <row r="8" spans="2:16" s="3" customFormat="1" ht="15.75" customHeight="1">
      <c r="B8" s="2">
        <v>2</v>
      </c>
      <c r="C8" s="38">
        <f>IF(นักเรียน!C7="","",นักเรียน!C7)</f>
        <v>5168</v>
      </c>
      <c r="D8" s="189" t="str">
        <f>IF(นักเรียน!D7="","",นักเรียน!D7)</f>
        <v>เด็กชายวันชัย  แก้วดอนลี</v>
      </c>
      <c r="E8" s="281">
        <f>ครูประเมินนักเรียน!BK11</f>
        <v>80.95</v>
      </c>
      <c r="F8" s="281">
        <f>นักเรียนประเมินตนเอง!DD8</f>
        <v>49.17</v>
      </c>
      <c r="G8" s="281">
        <f t="shared" ref="G8:G51" si="2">IF(OR(E8="",F8=""),"",ROUND(AVERAGE(E8,F8),2))</f>
        <v>65.06</v>
      </c>
      <c r="H8" s="171">
        <f t="shared" si="0"/>
        <v>1</v>
      </c>
      <c r="I8" s="171" t="str">
        <f t="shared" si="1"/>
        <v>ดี</v>
      </c>
      <c r="J8" s="176"/>
      <c r="K8" s="236">
        <f>IF(เกณฑ์!B7="","",เกณฑ์!B7)</f>
        <v>40</v>
      </c>
      <c r="L8" s="236" t="str">
        <f>IF(เกณฑ์!C7="","",เกณฑ์!C7)</f>
        <v xml:space="preserve"> -</v>
      </c>
      <c r="M8" s="236">
        <f>IF(เกณฑ์!D7="","",เกณฑ์!D7)</f>
        <v>74</v>
      </c>
      <c r="N8" s="236">
        <f>IF(เกณฑ์!E7="","",เกณฑ์!E7)</f>
        <v>1</v>
      </c>
      <c r="O8" s="236" t="str">
        <f>IF(เกณฑ์!F7="","",เกณฑ์!F7)</f>
        <v>ดี</v>
      </c>
      <c r="P8" s="176"/>
    </row>
    <row r="9" spans="2:16" s="3" customFormat="1" ht="15.75" customHeight="1">
      <c r="B9" s="2">
        <v>3</v>
      </c>
      <c r="C9" s="38">
        <f>IF(นักเรียน!C8="","",นักเรียน!C8)</f>
        <v>5169</v>
      </c>
      <c r="D9" s="189" t="str">
        <f>IF(นักเรียน!D8="","",นักเรียน!D8)</f>
        <v>เด็กชายเกียรติดำรงค์  ปึงเจริญปัญญา</v>
      </c>
      <c r="E9" s="281">
        <f>ครูประเมินนักเรียน!BK12</f>
        <v>85.71</v>
      </c>
      <c r="F9" s="281">
        <f>นักเรียนประเมินตนเอง!DD9</f>
        <v>65.83</v>
      </c>
      <c r="G9" s="281">
        <f t="shared" si="2"/>
        <v>75.77</v>
      </c>
      <c r="H9" s="171">
        <f t="shared" si="0"/>
        <v>2</v>
      </c>
      <c r="I9" s="171" t="str">
        <f t="shared" si="1"/>
        <v>ดีมาก</v>
      </c>
      <c r="J9" s="176"/>
      <c r="K9" s="236">
        <f>IF(เกณฑ์!B8="","",เกณฑ์!B8)</f>
        <v>75</v>
      </c>
      <c r="L9" s="236" t="str">
        <f>IF(เกณฑ์!C8="","",เกณฑ์!C8)</f>
        <v xml:space="preserve"> -</v>
      </c>
      <c r="M9" s="236">
        <f>IF(เกณฑ์!D8="","",เกณฑ์!D8)</f>
        <v>100</v>
      </c>
      <c r="N9" s="236">
        <f>IF(เกณฑ์!E8="","",เกณฑ์!E8)</f>
        <v>2</v>
      </c>
      <c r="O9" s="236" t="str">
        <f>IF(เกณฑ์!F8="","",เกณฑ์!F8)</f>
        <v>ดีมาก</v>
      </c>
      <c r="P9" s="176"/>
    </row>
    <row r="10" spans="2:16" s="3" customFormat="1" ht="15.75" customHeight="1">
      <c r="B10" s="2">
        <v>4</v>
      </c>
      <c r="C10" s="38">
        <f>IF(นักเรียน!C9="","",นักเรียน!C9)</f>
        <v>5170</v>
      </c>
      <c r="D10" s="189" t="str">
        <f>IF(นักเรียน!D9="","",นักเรียน!D9)</f>
        <v>เด็กชายสิปปนนท์  เชิดรุ่งเรือง</v>
      </c>
      <c r="E10" s="281" t="str">
        <f>ครูประเมินนักเรียน!BK13</f>
        <v/>
      </c>
      <c r="F10" s="281" t="str">
        <f>นักเรียนประเมินตนเอง!DD10</f>
        <v/>
      </c>
      <c r="G10" s="281" t="str">
        <f t="shared" si="2"/>
        <v/>
      </c>
      <c r="H10" s="171" t="str">
        <f t="shared" si="0"/>
        <v/>
      </c>
      <c r="I10" s="171" t="str">
        <f t="shared" si="1"/>
        <v/>
      </c>
      <c r="J10" s="176"/>
      <c r="K10" s="236" t="str">
        <f>IF(เกณฑ์!B9="","",เกณฑ์!B9)</f>
        <v/>
      </c>
      <c r="L10" s="236" t="str">
        <f>IF(เกณฑ์!C9="","",เกณฑ์!C9)</f>
        <v/>
      </c>
      <c r="M10" s="236" t="str">
        <f>IF(เกณฑ์!D9="","",เกณฑ์!D9)</f>
        <v/>
      </c>
      <c r="N10" s="236">
        <f>IF(เกณฑ์!E9="","",เกณฑ์!E9)</f>
        <v>3</v>
      </c>
      <c r="O10" s="236" t="str">
        <f>IF(เกณฑ์!F9="","",เกณฑ์!F9)</f>
        <v/>
      </c>
      <c r="P10" s="176"/>
    </row>
    <row r="11" spans="2:16" s="3" customFormat="1" ht="15.75" customHeight="1">
      <c r="B11" s="2">
        <v>5</v>
      </c>
      <c r="C11" s="38">
        <f>IF(นักเรียน!C10="","",นักเรียน!C10)</f>
        <v>5172</v>
      </c>
      <c r="D11" s="189" t="str">
        <f>IF(นักเรียน!D10="","",นักเรียน!D10)</f>
        <v>เด็กชายทักษิณ  สืบเพ็ง</v>
      </c>
      <c r="E11" s="281" t="str">
        <f>ครูประเมินนักเรียน!BK14</f>
        <v/>
      </c>
      <c r="F11" s="281" t="str">
        <f>นักเรียนประเมินตนเอง!DD11</f>
        <v/>
      </c>
      <c r="G11" s="281" t="str">
        <f t="shared" si="2"/>
        <v/>
      </c>
      <c r="H11" s="171" t="str">
        <f t="shared" si="0"/>
        <v/>
      </c>
      <c r="I11" s="171" t="str">
        <f t="shared" si="1"/>
        <v/>
      </c>
      <c r="J11" s="176"/>
      <c r="K11" s="178"/>
      <c r="L11" s="178"/>
      <c r="M11" s="178"/>
      <c r="N11" s="178"/>
      <c r="O11" s="178"/>
      <c r="P11" s="176"/>
    </row>
    <row r="12" spans="2:16" s="3" customFormat="1" ht="15.75" customHeight="1">
      <c r="B12" s="2">
        <v>6</v>
      </c>
      <c r="C12" s="38">
        <f>IF(นักเรียน!C11="","",นักเรียน!C11)</f>
        <v>5194</v>
      </c>
      <c r="D12" s="189" t="str">
        <f>IF(นักเรียน!D11="","",นักเรียน!D11)</f>
        <v>เด็กชายพงศ์พิสุทธิ์  จินดา</v>
      </c>
      <c r="E12" s="281" t="str">
        <f>ครูประเมินนักเรียน!BK15</f>
        <v/>
      </c>
      <c r="F12" s="281" t="str">
        <f>นักเรียนประเมินตนเอง!DD12</f>
        <v/>
      </c>
      <c r="G12" s="281" t="str">
        <f t="shared" si="2"/>
        <v/>
      </c>
      <c r="H12" s="171" t="str">
        <f t="shared" si="0"/>
        <v/>
      </c>
      <c r="I12" s="171" t="str">
        <f t="shared" si="1"/>
        <v/>
      </c>
      <c r="J12" s="176"/>
      <c r="K12" s="176"/>
      <c r="L12" s="176"/>
      <c r="M12" s="176"/>
      <c r="N12" s="176"/>
      <c r="O12" s="176"/>
      <c r="P12" s="176"/>
    </row>
    <row r="13" spans="2:16" s="3" customFormat="1" ht="15.75" customHeight="1">
      <c r="B13" s="2">
        <v>7</v>
      </c>
      <c r="C13" s="38">
        <f>IF(นักเรียน!C12="","",นักเรียน!C12)</f>
        <v>5599</v>
      </c>
      <c r="D13" s="189" t="str">
        <f>IF(นักเรียน!D12="","",นักเรียน!D12)</f>
        <v>เด็กชายอนุสรณ์  หาญสุด</v>
      </c>
      <c r="E13" s="281" t="str">
        <f>ครูประเมินนักเรียน!BK16</f>
        <v/>
      </c>
      <c r="F13" s="281" t="str">
        <f>นักเรียนประเมินตนเอง!DD13</f>
        <v/>
      </c>
      <c r="G13" s="281" t="str">
        <f t="shared" si="2"/>
        <v/>
      </c>
      <c r="H13" s="171" t="str">
        <f t="shared" si="0"/>
        <v/>
      </c>
      <c r="I13" s="171" t="str">
        <f t="shared" si="1"/>
        <v/>
      </c>
      <c r="J13" s="176"/>
      <c r="K13" s="176"/>
      <c r="L13" s="176"/>
      <c r="M13" s="176"/>
      <c r="N13" s="176"/>
      <c r="O13" s="176"/>
      <c r="P13" s="176"/>
    </row>
    <row r="14" spans="2:16" s="3" customFormat="1" ht="15.75" customHeight="1">
      <c r="B14" s="2">
        <v>8</v>
      </c>
      <c r="C14" s="38">
        <f>IF(นักเรียน!C13="","",นักเรียน!C13)</f>
        <v>5600</v>
      </c>
      <c r="D14" s="189" t="str">
        <f>IF(นักเรียน!D13="","",นักเรียน!D13)</f>
        <v>เด็กชายอนุศักดิ์  หาญสุด</v>
      </c>
      <c r="E14" s="281" t="str">
        <f>ครูประเมินนักเรียน!BK17</f>
        <v/>
      </c>
      <c r="F14" s="281" t="str">
        <f>นักเรียนประเมินตนเอง!DD14</f>
        <v/>
      </c>
      <c r="G14" s="281" t="str">
        <f t="shared" si="2"/>
        <v/>
      </c>
      <c r="H14" s="171" t="str">
        <f t="shared" si="0"/>
        <v/>
      </c>
      <c r="I14" s="171" t="str">
        <f t="shared" si="1"/>
        <v/>
      </c>
      <c r="J14" s="176"/>
      <c r="K14" s="485" t="s">
        <v>296</v>
      </c>
      <c r="L14" s="485"/>
      <c r="M14" s="485"/>
      <c r="N14" s="485"/>
      <c r="O14" s="485"/>
      <c r="P14" s="176"/>
    </row>
    <row r="15" spans="2:16" s="3" customFormat="1" ht="15.75" customHeight="1">
      <c r="B15" s="2">
        <v>9</v>
      </c>
      <c r="C15" s="38">
        <f>IF(นักเรียน!C14="","",นักเรียน!C14)</f>
        <v>5174</v>
      </c>
      <c r="D15" s="189" t="str">
        <f>IF(นักเรียน!D14="","",นักเรียน!D14)</f>
        <v>เด็กหญิงกาญจนา  ตรีเมฆ</v>
      </c>
      <c r="E15" s="281" t="str">
        <f>ครูประเมินนักเรียน!BK18</f>
        <v/>
      </c>
      <c r="F15" s="281" t="str">
        <f>นักเรียนประเมินตนเอง!DD15</f>
        <v/>
      </c>
      <c r="G15" s="281" t="str">
        <f t="shared" si="2"/>
        <v/>
      </c>
      <c r="H15" s="171" t="str">
        <f t="shared" si="0"/>
        <v/>
      </c>
      <c r="I15" s="171" t="str">
        <f t="shared" si="1"/>
        <v/>
      </c>
      <c r="J15" s="176"/>
      <c r="K15" s="486"/>
      <c r="L15" s="486"/>
      <c r="M15" s="486"/>
      <c r="N15" s="486"/>
      <c r="O15" s="486"/>
      <c r="P15" s="176"/>
    </row>
    <row r="16" spans="2:16" s="3" customFormat="1" ht="15.75" customHeight="1">
      <c r="B16" s="2">
        <v>10</v>
      </c>
      <c r="C16" s="38">
        <f>IF(นักเรียน!C15="","",นักเรียน!C15)</f>
        <v>5178</v>
      </c>
      <c r="D16" s="189" t="str">
        <f>IF(นักเรียน!D15="","",นักเรียน!D15)</f>
        <v>เด็กหญิงศิริรัตน์  เรศร์คงธนวัฒน์</v>
      </c>
      <c r="E16" s="281" t="str">
        <f>ครูประเมินนักเรียน!BK19</f>
        <v/>
      </c>
      <c r="F16" s="281" t="str">
        <f>นักเรียนประเมินตนเอง!DD16</f>
        <v/>
      </c>
      <c r="G16" s="281" t="str">
        <f t="shared" si="2"/>
        <v/>
      </c>
      <c r="H16" s="171" t="str">
        <f t="shared" si="0"/>
        <v/>
      </c>
      <c r="I16" s="171" t="str">
        <f t="shared" si="1"/>
        <v/>
      </c>
      <c r="J16" s="176"/>
      <c r="K16" s="487" t="s">
        <v>268</v>
      </c>
      <c r="L16" s="488"/>
      <c r="M16" s="489"/>
      <c r="N16" s="226" t="s">
        <v>2</v>
      </c>
      <c r="O16" s="226" t="s">
        <v>270</v>
      </c>
      <c r="P16" s="176"/>
    </row>
    <row r="17" spans="2:16" s="3" customFormat="1" ht="15.75" customHeight="1">
      <c r="B17" s="2">
        <v>11</v>
      </c>
      <c r="C17" s="38">
        <f>IF(นักเรียน!C16="","",นักเรียน!C16)</f>
        <v>5179</v>
      </c>
      <c r="D17" s="189" t="str">
        <f>IF(นักเรียน!D16="","",นักเรียน!D16)</f>
        <v>เด็กหญิงวัชรี  เรือนเพชร</v>
      </c>
      <c r="E17" s="281" t="str">
        <f>ครูประเมินนักเรียน!BK20</f>
        <v/>
      </c>
      <c r="F17" s="281" t="str">
        <f>นักเรียนประเมินตนเอง!DD17</f>
        <v/>
      </c>
      <c r="G17" s="281" t="str">
        <f t="shared" si="2"/>
        <v/>
      </c>
      <c r="H17" s="171" t="str">
        <f t="shared" si="0"/>
        <v/>
      </c>
      <c r="I17" s="171" t="str">
        <f t="shared" si="1"/>
        <v/>
      </c>
      <c r="J17" s="176"/>
      <c r="K17" s="236">
        <f>IF(เกณฑ์!B14="","",เกณฑ์!B14)</f>
        <v>0</v>
      </c>
      <c r="L17" s="236" t="str">
        <f>IF(เกณฑ์!C14="","",เกณฑ์!C14)</f>
        <v xml:space="preserve"> -</v>
      </c>
      <c r="M17" s="236">
        <f>IF(เกณฑ์!D14="","",เกณฑ์!D14)</f>
        <v>39</v>
      </c>
      <c r="N17" s="236">
        <f>IF(เกณฑ์!E14="","",เกณฑ์!E14)</f>
        <v>0</v>
      </c>
      <c r="O17" s="236" t="str">
        <f>IF(เกณฑ์!F14="","",เกณฑ์!F14)</f>
        <v>ปรับปรุง</v>
      </c>
      <c r="P17" s="176"/>
    </row>
    <row r="18" spans="2:16" s="3" customFormat="1" ht="15.75" customHeight="1">
      <c r="B18" s="2">
        <v>12</v>
      </c>
      <c r="C18" s="38">
        <f>IF(นักเรียน!C17="","",นักเรียน!C17)</f>
        <v>5183</v>
      </c>
      <c r="D18" s="189" t="str">
        <f>IF(นักเรียน!D17="","",นักเรียน!D17)</f>
        <v>เด็กหญิงพัชรา  สนธิรักษ์</v>
      </c>
      <c r="E18" s="281" t="str">
        <f>ครูประเมินนักเรียน!BK21</f>
        <v/>
      </c>
      <c r="F18" s="281" t="str">
        <f>นักเรียนประเมินตนเอง!DD18</f>
        <v/>
      </c>
      <c r="G18" s="281" t="str">
        <f t="shared" si="2"/>
        <v/>
      </c>
      <c r="H18" s="171" t="str">
        <f t="shared" si="0"/>
        <v/>
      </c>
      <c r="I18" s="171" t="str">
        <f t="shared" si="1"/>
        <v/>
      </c>
      <c r="J18" s="176"/>
      <c r="K18" s="236">
        <f>IF(เกณฑ์!B15="","",เกณฑ์!B15)</f>
        <v>40</v>
      </c>
      <c r="L18" s="236" t="str">
        <f>IF(เกณฑ์!C15="","",เกณฑ์!C15)</f>
        <v xml:space="preserve"> -</v>
      </c>
      <c r="M18" s="236">
        <f>IF(เกณฑ์!D15="","",เกณฑ์!D15)</f>
        <v>74</v>
      </c>
      <c r="N18" s="236">
        <f>IF(เกณฑ์!E15="","",เกณฑ์!E15)</f>
        <v>1</v>
      </c>
      <c r="O18" s="236" t="str">
        <f>IF(เกณฑ์!F15="","",เกณฑ์!F15)</f>
        <v>พอใช้</v>
      </c>
      <c r="P18" s="176"/>
    </row>
    <row r="19" spans="2:16" s="3" customFormat="1" ht="15.75" customHeight="1">
      <c r="B19" s="2">
        <v>13</v>
      </c>
      <c r="C19" s="38">
        <f>IF(นักเรียน!C18="","",นักเรียน!C18)</f>
        <v>5185</v>
      </c>
      <c r="D19" s="189" t="str">
        <f>IF(นักเรียน!D18="","",นักเรียน!D18)</f>
        <v>เด็กหญิงกรรณิการ์  ต่างครบุรี</v>
      </c>
      <c r="E19" s="281" t="str">
        <f>ครูประเมินนักเรียน!BK22</f>
        <v/>
      </c>
      <c r="F19" s="281" t="str">
        <f>นักเรียนประเมินตนเอง!DD19</f>
        <v/>
      </c>
      <c r="G19" s="281" t="str">
        <f t="shared" si="2"/>
        <v/>
      </c>
      <c r="H19" s="171" t="str">
        <f t="shared" si="0"/>
        <v/>
      </c>
      <c r="I19" s="171" t="str">
        <f t="shared" si="1"/>
        <v/>
      </c>
      <c r="J19" s="176"/>
      <c r="K19" s="236">
        <f>IF(เกณฑ์!B16="","",เกณฑ์!B16)</f>
        <v>75</v>
      </c>
      <c r="L19" s="236" t="str">
        <f>IF(เกณฑ์!C16="","",เกณฑ์!C16)</f>
        <v xml:space="preserve"> -</v>
      </c>
      <c r="M19" s="236">
        <f>IF(เกณฑ์!D16="","",เกณฑ์!D16)</f>
        <v>89</v>
      </c>
      <c r="N19" s="236">
        <f>IF(เกณฑ์!E16="","",เกณฑ์!E16)</f>
        <v>2</v>
      </c>
      <c r="O19" s="236" t="str">
        <f>IF(เกณฑ์!F16="","",เกณฑ์!F16)</f>
        <v>ดี</v>
      </c>
      <c r="P19" s="176"/>
    </row>
    <row r="20" spans="2:16" s="3" customFormat="1" ht="15.75" customHeight="1">
      <c r="B20" s="2">
        <v>14</v>
      </c>
      <c r="C20" s="38">
        <f>IF(นักเรียน!C19="","",นักเรียน!C19)</f>
        <v>5279</v>
      </c>
      <c r="D20" s="189" t="str">
        <f>IF(นักเรียน!D19="","",นักเรียน!D19)</f>
        <v>เด็กหญิงจิราภรณ์  กลิ่นนางรอง</v>
      </c>
      <c r="E20" s="281" t="str">
        <f>ครูประเมินนักเรียน!BK23</f>
        <v/>
      </c>
      <c r="F20" s="281" t="str">
        <f>นักเรียนประเมินตนเอง!DD20</f>
        <v/>
      </c>
      <c r="G20" s="281" t="str">
        <f t="shared" si="2"/>
        <v/>
      </c>
      <c r="H20" s="171" t="str">
        <f t="shared" si="0"/>
        <v/>
      </c>
      <c r="I20" s="171" t="str">
        <f t="shared" si="1"/>
        <v/>
      </c>
      <c r="J20" s="176"/>
      <c r="K20" s="236">
        <f>IF(เกณฑ์!B17="","",เกณฑ์!B17)</f>
        <v>90</v>
      </c>
      <c r="L20" s="236" t="str">
        <f>IF(เกณฑ์!C17="","",เกณฑ์!C17)</f>
        <v xml:space="preserve"> -</v>
      </c>
      <c r="M20" s="236">
        <f>IF(เกณฑ์!D17="","",เกณฑ์!D17)</f>
        <v>100</v>
      </c>
      <c r="N20" s="236">
        <f>IF(เกณฑ์!E17="","",เกณฑ์!E17)</f>
        <v>3</v>
      </c>
      <c r="O20" s="236" t="str">
        <f>IF(เกณฑ์!F17="","",เกณฑ์!F17)</f>
        <v>ดีเยี่ยม</v>
      </c>
      <c r="P20" s="176"/>
    </row>
    <row r="21" spans="2:16" s="3" customFormat="1" ht="15.75" customHeight="1">
      <c r="B21" s="2">
        <v>15</v>
      </c>
      <c r="C21" s="38">
        <f>IF(นักเรียน!C20="","",นักเรียน!C20)</f>
        <v>5427</v>
      </c>
      <c r="D21" s="189" t="str">
        <f>IF(นักเรียน!D20="","",นักเรียน!D20)</f>
        <v>เด็กหญิงเบญจรัตน์  รอดนางรอง</v>
      </c>
      <c r="E21" s="281" t="str">
        <f>ครูประเมินนักเรียน!BK24</f>
        <v/>
      </c>
      <c r="F21" s="281" t="str">
        <f>นักเรียนประเมินตนเอง!DD21</f>
        <v/>
      </c>
      <c r="G21" s="281" t="str">
        <f t="shared" si="2"/>
        <v/>
      </c>
      <c r="H21" s="171" t="str">
        <f t="shared" si="0"/>
        <v/>
      </c>
      <c r="I21" s="171" t="str">
        <f t="shared" si="1"/>
        <v/>
      </c>
      <c r="J21" s="176"/>
      <c r="K21" s="176"/>
      <c r="L21" s="176"/>
      <c r="M21" s="176"/>
      <c r="N21" s="176"/>
      <c r="O21" s="176"/>
      <c r="P21" s="176"/>
    </row>
    <row r="22" spans="2:16" s="3" customFormat="1" ht="15.75" customHeight="1">
      <c r="B22" s="2">
        <v>16</v>
      </c>
      <c r="C22" s="38">
        <f>IF(นักเรียน!C21="","",นักเรียน!C21)</f>
        <v>5592</v>
      </c>
      <c r="D22" s="189" t="str">
        <f>IF(นักเรียน!D21="","",นักเรียน!D21)</f>
        <v>เด็กหญิงดวงนภา  เรียบกระโทก</v>
      </c>
      <c r="E22" s="281" t="str">
        <f>ครูประเมินนักเรียน!BK25</f>
        <v/>
      </c>
      <c r="F22" s="281" t="str">
        <f>นักเรียนประเมินตนเอง!DD22</f>
        <v/>
      </c>
      <c r="G22" s="281" t="str">
        <f t="shared" si="2"/>
        <v/>
      </c>
      <c r="H22" s="171" t="str">
        <f t="shared" si="0"/>
        <v/>
      </c>
      <c r="I22" s="171" t="str">
        <f t="shared" si="1"/>
        <v/>
      </c>
      <c r="J22" s="176"/>
      <c r="K22" s="176"/>
      <c r="L22" s="176"/>
      <c r="M22" s="176"/>
      <c r="N22" s="176"/>
      <c r="O22" s="176"/>
      <c r="P22" s="176"/>
    </row>
    <row r="23" spans="2:16" s="3" customFormat="1" ht="15.75" customHeight="1">
      <c r="B23" s="2">
        <v>17</v>
      </c>
      <c r="C23" s="38">
        <f>IF(นักเรียน!C22="","",นักเรียน!C22)</f>
        <v>5594</v>
      </c>
      <c r="D23" s="189" t="str">
        <f>IF(นักเรียน!D22="","",นักเรียน!D22)</f>
        <v>เด็กหญิงสุณิสา  กันผักแว่น</v>
      </c>
      <c r="E23" s="281" t="str">
        <f>ครูประเมินนักเรียน!BK26</f>
        <v/>
      </c>
      <c r="F23" s="281" t="str">
        <f>นักเรียนประเมินตนเอง!DD23</f>
        <v/>
      </c>
      <c r="G23" s="281" t="str">
        <f t="shared" si="2"/>
        <v/>
      </c>
      <c r="H23" s="171" t="str">
        <f t="shared" si="0"/>
        <v/>
      </c>
      <c r="I23" s="171" t="str">
        <f t="shared" si="1"/>
        <v/>
      </c>
      <c r="J23" s="176"/>
      <c r="K23" s="176"/>
      <c r="L23" s="176"/>
      <c r="M23" s="176"/>
      <c r="N23" s="176"/>
      <c r="O23" s="176"/>
      <c r="P23" s="176"/>
    </row>
    <row r="24" spans="2:16" s="3" customFormat="1" ht="15.75" customHeight="1">
      <c r="B24" s="2">
        <v>18</v>
      </c>
      <c r="C24" s="38" t="str">
        <f>IF(นักเรียน!C23="","",นักเรียน!C23)</f>
        <v/>
      </c>
      <c r="D24" s="189" t="str">
        <f>IF(นักเรียน!D23="","",นักเรียน!D23)</f>
        <v>เด็กหญิงสุดารัตน์ ต่างครบุรี</v>
      </c>
      <c r="E24" s="281" t="str">
        <f>ครูประเมินนักเรียน!BK27</f>
        <v/>
      </c>
      <c r="F24" s="281" t="str">
        <f>นักเรียนประเมินตนเอง!DD24</f>
        <v/>
      </c>
      <c r="G24" s="281" t="str">
        <f t="shared" si="2"/>
        <v/>
      </c>
      <c r="H24" s="171" t="str">
        <f t="shared" si="0"/>
        <v/>
      </c>
      <c r="I24" s="171" t="str">
        <f t="shared" si="1"/>
        <v/>
      </c>
      <c r="J24" s="176"/>
      <c r="K24" s="176"/>
      <c r="L24" s="176"/>
      <c r="M24" s="176"/>
      <c r="N24" s="176"/>
      <c r="O24" s="176"/>
      <c r="P24" s="176"/>
    </row>
    <row r="25" spans="2:16" s="3" customFormat="1" ht="15.75" customHeight="1">
      <c r="B25" s="2">
        <v>19</v>
      </c>
      <c r="C25" s="38" t="str">
        <f>IF(นักเรียน!C24="","",นักเรียน!C24)</f>
        <v/>
      </c>
      <c r="D25" s="189" t="str">
        <f>IF(นักเรียน!D24="","",นักเรียน!D24)</f>
        <v/>
      </c>
      <c r="E25" s="281" t="str">
        <f>ครูประเมินนักเรียน!BK28</f>
        <v/>
      </c>
      <c r="F25" s="281" t="str">
        <f>นักเรียนประเมินตนเอง!DD25</f>
        <v/>
      </c>
      <c r="G25" s="281" t="str">
        <f t="shared" si="2"/>
        <v/>
      </c>
      <c r="H25" s="171" t="str">
        <f t="shared" si="0"/>
        <v/>
      </c>
      <c r="I25" s="171" t="str">
        <f t="shared" si="1"/>
        <v/>
      </c>
      <c r="J25" s="176"/>
      <c r="K25" s="176"/>
      <c r="L25" s="176"/>
      <c r="M25" s="176"/>
      <c r="N25" s="176"/>
      <c r="O25" s="176"/>
      <c r="P25" s="176"/>
    </row>
    <row r="26" spans="2:16" s="3" customFormat="1" ht="15.75" customHeight="1">
      <c r="B26" s="2">
        <v>20</v>
      </c>
      <c r="C26" s="38" t="str">
        <f>IF(นักเรียน!C25="","",นักเรียน!C25)</f>
        <v/>
      </c>
      <c r="D26" s="189" t="str">
        <f>IF(นักเรียน!D25="","",นักเรียน!D25)</f>
        <v/>
      </c>
      <c r="E26" s="281" t="str">
        <f>ครูประเมินนักเรียน!BK29</f>
        <v/>
      </c>
      <c r="F26" s="281" t="str">
        <f>นักเรียนประเมินตนเอง!DD26</f>
        <v/>
      </c>
      <c r="G26" s="281" t="str">
        <f t="shared" si="2"/>
        <v/>
      </c>
      <c r="H26" s="171" t="str">
        <f t="shared" si="0"/>
        <v/>
      </c>
      <c r="I26" s="171" t="str">
        <f t="shared" si="1"/>
        <v/>
      </c>
      <c r="J26" s="176"/>
      <c r="K26" s="176"/>
      <c r="L26" s="176"/>
      <c r="M26" s="176"/>
      <c r="N26" s="176"/>
      <c r="O26" s="176"/>
      <c r="P26" s="176"/>
    </row>
    <row r="27" spans="2:16" s="3" customFormat="1" ht="15.75" customHeight="1">
      <c r="B27" s="2">
        <v>21</v>
      </c>
      <c r="C27" s="38" t="str">
        <f>IF(นักเรียน!C26="","",นักเรียน!C26)</f>
        <v/>
      </c>
      <c r="D27" s="189" t="str">
        <f>IF(นักเรียน!D26="","",นักเรียน!D26)</f>
        <v/>
      </c>
      <c r="E27" s="281" t="str">
        <f>ครูประเมินนักเรียน!BK30</f>
        <v/>
      </c>
      <c r="F27" s="281" t="str">
        <f>นักเรียนประเมินตนเอง!DD27</f>
        <v/>
      </c>
      <c r="G27" s="281" t="str">
        <f t="shared" si="2"/>
        <v/>
      </c>
      <c r="H27" s="171" t="str">
        <f t="shared" si="0"/>
        <v/>
      </c>
      <c r="I27" s="171" t="str">
        <f t="shared" si="1"/>
        <v/>
      </c>
      <c r="J27" s="176"/>
      <c r="K27" s="176"/>
      <c r="L27" s="176"/>
      <c r="M27" s="176"/>
      <c r="N27" s="176"/>
      <c r="O27" s="176"/>
      <c r="P27" s="176"/>
    </row>
    <row r="28" spans="2:16" s="3" customFormat="1" ht="15.75" customHeight="1">
      <c r="B28" s="2">
        <v>22</v>
      </c>
      <c r="C28" s="38" t="str">
        <f>IF(นักเรียน!C27="","",นักเรียน!C27)</f>
        <v/>
      </c>
      <c r="D28" s="189" t="str">
        <f>IF(นักเรียน!D27="","",นักเรียน!D27)</f>
        <v/>
      </c>
      <c r="E28" s="281" t="str">
        <f>ครูประเมินนักเรียน!BK31</f>
        <v/>
      </c>
      <c r="F28" s="281" t="str">
        <f>นักเรียนประเมินตนเอง!DD28</f>
        <v/>
      </c>
      <c r="G28" s="281" t="str">
        <f t="shared" si="2"/>
        <v/>
      </c>
      <c r="H28" s="171" t="str">
        <f t="shared" si="0"/>
        <v/>
      </c>
      <c r="I28" s="171" t="str">
        <f t="shared" si="1"/>
        <v/>
      </c>
      <c r="J28" s="176"/>
      <c r="K28" s="176"/>
      <c r="L28" s="176"/>
      <c r="M28" s="176"/>
      <c r="N28" s="176"/>
      <c r="O28" s="176"/>
      <c r="P28" s="176"/>
    </row>
    <row r="29" spans="2:16" s="3" customFormat="1" ht="15.75" customHeight="1">
      <c r="B29" s="2">
        <v>23</v>
      </c>
      <c r="C29" s="38" t="str">
        <f>IF(นักเรียน!C28="","",นักเรียน!C28)</f>
        <v/>
      </c>
      <c r="D29" s="189" t="str">
        <f>IF(นักเรียน!D28="","",นักเรียน!D28)</f>
        <v/>
      </c>
      <c r="E29" s="281" t="str">
        <f>ครูประเมินนักเรียน!BK32</f>
        <v/>
      </c>
      <c r="F29" s="281" t="str">
        <f>นักเรียนประเมินตนเอง!DD29</f>
        <v/>
      </c>
      <c r="G29" s="281" t="str">
        <f t="shared" si="2"/>
        <v/>
      </c>
      <c r="H29" s="171" t="str">
        <f t="shared" si="0"/>
        <v/>
      </c>
      <c r="I29" s="171" t="str">
        <f t="shared" si="1"/>
        <v/>
      </c>
      <c r="J29" s="176"/>
      <c r="K29" s="176"/>
      <c r="L29" s="176"/>
      <c r="M29" s="176"/>
      <c r="N29" s="176"/>
      <c r="O29" s="176"/>
      <c r="P29" s="176"/>
    </row>
    <row r="30" spans="2:16" s="3" customFormat="1" ht="15.75" customHeight="1">
      <c r="B30" s="2">
        <v>24</v>
      </c>
      <c r="C30" s="38" t="str">
        <f>IF(นักเรียน!C29="","",นักเรียน!C29)</f>
        <v/>
      </c>
      <c r="D30" s="189" t="str">
        <f>IF(นักเรียน!D29="","",นักเรียน!D29)</f>
        <v/>
      </c>
      <c r="E30" s="281" t="str">
        <f>ครูประเมินนักเรียน!BK33</f>
        <v/>
      </c>
      <c r="F30" s="281" t="str">
        <f>นักเรียนประเมินตนเอง!DD30</f>
        <v/>
      </c>
      <c r="G30" s="281" t="str">
        <f t="shared" si="2"/>
        <v/>
      </c>
      <c r="H30" s="171" t="str">
        <f t="shared" si="0"/>
        <v/>
      </c>
      <c r="I30" s="171" t="str">
        <f t="shared" si="1"/>
        <v/>
      </c>
      <c r="J30" s="176"/>
      <c r="K30" s="176"/>
      <c r="L30" s="176"/>
      <c r="M30" s="176"/>
      <c r="N30" s="176"/>
      <c r="O30" s="176"/>
      <c r="P30" s="176"/>
    </row>
    <row r="31" spans="2:16" s="3" customFormat="1" ht="15.75" customHeight="1">
      <c r="B31" s="2">
        <v>25</v>
      </c>
      <c r="C31" s="38" t="str">
        <f>IF(นักเรียน!C30="","",นักเรียน!C30)</f>
        <v/>
      </c>
      <c r="D31" s="189" t="str">
        <f>IF(นักเรียน!D30="","",นักเรียน!D30)</f>
        <v/>
      </c>
      <c r="E31" s="281" t="str">
        <f>ครูประเมินนักเรียน!BK34</f>
        <v/>
      </c>
      <c r="F31" s="281" t="str">
        <f>นักเรียนประเมินตนเอง!DD31</f>
        <v/>
      </c>
      <c r="G31" s="281" t="str">
        <f t="shared" si="2"/>
        <v/>
      </c>
      <c r="H31" s="171" t="str">
        <f t="shared" si="0"/>
        <v/>
      </c>
      <c r="I31" s="171" t="str">
        <f t="shared" si="1"/>
        <v/>
      </c>
      <c r="J31" s="176"/>
      <c r="K31" s="176"/>
      <c r="L31" s="176"/>
      <c r="M31" s="176"/>
      <c r="N31" s="176"/>
      <c r="O31" s="176"/>
      <c r="P31" s="176"/>
    </row>
    <row r="32" spans="2:16" s="3" customFormat="1" ht="15.75" customHeight="1">
      <c r="B32" s="2">
        <v>26</v>
      </c>
      <c r="C32" s="38" t="str">
        <f>IF(นักเรียน!C31="","",นักเรียน!C31)</f>
        <v/>
      </c>
      <c r="D32" s="189" t="str">
        <f>IF(นักเรียน!D31="","",นักเรียน!D31)</f>
        <v/>
      </c>
      <c r="E32" s="281" t="str">
        <f>ครูประเมินนักเรียน!BK35</f>
        <v/>
      </c>
      <c r="F32" s="281" t="str">
        <f>นักเรียนประเมินตนเอง!DD32</f>
        <v/>
      </c>
      <c r="G32" s="281" t="str">
        <f t="shared" si="2"/>
        <v/>
      </c>
      <c r="H32" s="171" t="str">
        <f t="shared" si="0"/>
        <v/>
      </c>
      <c r="I32" s="171" t="str">
        <f t="shared" si="1"/>
        <v/>
      </c>
      <c r="J32" s="176"/>
      <c r="K32" s="176"/>
      <c r="L32" s="176"/>
      <c r="M32" s="176"/>
      <c r="N32" s="176"/>
      <c r="O32" s="176"/>
      <c r="P32" s="176"/>
    </row>
    <row r="33" spans="2:16" s="3" customFormat="1" ht="15.75" customHeight="1">
      <c r="B33" s="2">
        <v>27</v>
      </c>
      <c r="C33" s="38" t="str">
        <f>IF(นักเรียน!C32="","",นักเรียน!C32)</f>
        <v/>
      </c>
      <c r="D33" s="189" t="str">
        <f>IF(นักเรียน!D32="","",นักเรียน!D32)</f>
        <v/>
      </c>
      <c r="E33" s="281" t="str">
        <f>ครูประเมินนักเรียน!BK36</f>
        <v/>
      </c>
      <c r="F33" s="281" t="str">
        <f>นักเรียนประเมินตนเอง!DD33</f>
        <v/>
      </c>
      <c r="G33" s="281" t="str">
        <f t="shared" si="2"/>
        <v/>
      </c>
      <c r="H33" s="171" t="str">
        <f t="shared" si="0"/>
        <v/>
      </c>
      <c r="I33" s="171" t="str">
        <f t="shared" si="1"/>
        <v/>
      </c>
      <c r="J33" s="176"/>
      <c r="K33" s="176"/>
      <c r="L33" s="176"/>
      <c r="M33" s="176"/>
      <c r="N33" s="176"/>
      <c r="O33" s="176"/>
      <c r="P33" s="176"/>
    </row>
    <row r="34" spans="2:16" s="3" customFormat="1" ht="15.75" customHeight="1">
      <c r="B34" s="2">
        <v>28</v>
      </c>
      <c r="C34" s="38" t="str">
        <f>IF(นักเรียน!C33="","",นักเรียน!C33)</f>
        <v/>
      </c>
      <c r="D34" s="189" t="str">
        <f>IF(นักเรียน!D33="","",นักเรียน!D33)</f>
        <v/>
      </c>
      <c r="E34" s="281" t="str">
        <f>ครูประเมินนักเรียน!BK37</f>
        <v/>
      </c>
      <c r="F34" s="281" t="str">
        <f>นักเรียนประเมินตนเอง!DD34</f>
        <v/>
      </c>
      <c r="G34" s="281" t="str">
        <f t="shared" si="2"/>
        <v/>
      </c>
      <c r="H34" s="171" t="str">
        <f t="shared" si="0"/>
        <v/>
      </c>
      <c r="I34" s="171" t="str">
        <f t="shared" si="1"/>
        <v/>
      </c>
      <c r="J34" s="176"/>
      <c r="K34" s="176"/>
      <c r="L34" s="176"/>
      <c r="M34" s="176"/>
      <c r="N34" s="176"/>
      <c r="O34" s="176"/>
      <c r="P34" s="176"/>
    </row>
    <row r="35" spans="2:16" s="3" customFormat="1" ht="15.75" customHeight="1">
      <c r="B35" s="2">
        <v>29</v>
      </c>
      <c r="C35" s="38" t="str">
        <f>IF(นักเรียน!C34="","",นักเรียน!C34)</f>
        <v/>
      </c>
      <c r="D35" s="189" t="str">
        <f>IF(นักเรียน!D34="","",นักเรียน!D34)</f>
        <v/>
      </c>
      <c r="E35" s="281" t="str">
        <f>ครูประเมินนักเรียน!BK38</f>
        <v/>
      </c>
      <c r="F35" s="281" t="str">
        <f>นักเรียนประเมินตนเอง!DD35</f>
        <v/>
      </c>
      <c r="G35" s="281" t="str">
        <f t="shared" si="2"/>
        <v/>
      </c>
      <c r="H35" s="171" t="str">
        <f t="shared" si="0"/>
        <v/>
      </c>
      <c r="I35" s="171" t="str">
        <f t="shared" si="1"/>
        <v/>
      </c>
      <c r="J35" s="176"/>
      <c r="K35" s="176"/>
      <c r="L35" s="176"/>
      <c r="M35" s="176"/>
      <c r="N35" s="176"/>
      <c r="O35" s="176"/>
      <c r="P35" s="176"/>
    </row>
    <row r="36" spans="2:16" s="3" customFormat="1" ht="15.75" customHeight="1">
      <c r="B36" s="2">
        <v>30</v>
      </c>
      <c r="C36" s="38" t="str">
        <f>IF(นักเรียน!C35="","",นักเรียน!C35)</f>
        <v/>
      </c>
      <c r="D36" s="189" t="str">
        <f>IF(นักเรียน!D35="","",นักเรียน!D35)</f>
        <v/>
      </c>
      <c r="E36" s="281" t="str">
        <f>ครูประเมินนักเรียน!BK39</f>
        <v/>
      </c>
      <c r="F36" s="281" t="str">
        <f>นักเรียนประเมินตนเอง!DD36</f>
        <v/>
      </c>
      <c r="G36" s="281" t="str">
        <f t="shared" si="2"/>
        <v/>
      </c>
      <c r="H36" s="171" t="str">
        <f t="shared" si="0"/>
        <v/>
      </c>
      <c r="I36" s="171" t="str">
        <f t="shared" si="1"/>
        <v/>
      </c>
      <c r="J36" s="176"/>
      <c r="K36" s="176"/>
      <c r="L36" s="176"/>
      <c r="M36" s="176"/>
      <c r="N36" s="176"/>
      <c r="O36" s="176"/>
      <c r="P36" s="176"/>
    </row>
    <row r="37" spans="2:16" s="3" customFormat="1" ht="15.75" customHeight="1">
      <c r="B37" s="2">
        <v>31</v>
      </c>
      <c r="C37" s="38" t="str">
        <f>IF(นักเรียน!C36="","",นักเรียน!C36)</f>
        <v/>
      </c>
      <c r="D37" s="189" t="str">
        <f>IF(นักเรียน!D36="","",นักเรียน!D36)</f>
        <v/>
      </c>
      <c r="E37" s="281" t="str">
        <f>ครูประเมินนักเรียน!BK40</f>
        <v/>
      </c>
      <c r="F37" s="281" t="str">
        <f>นักเรียนประเมินตนเอง!DD37</f>
        <v/>
      </c>
      <c r="G37" s="281" t="str">
        <f t="shared" si="2"/>
        <v/>
      </c>
      <c r="H37" s="171" t="str">
        <f t="shared" si="0"/>
        <v/>
      </c>
      <c r="I37" s="171" t="str">
        <f t="shared" si="1"/>
        <v/>
      </c>
      <c r="J37" s="176"/>
      <c r="K37" s="176"/>
      <c r="L37" s="176"/>
      <c r="M37" s="176"/>
      <c r="N37" s="176"/>
      <c r="O37" s="176"/>
      <c r="P37" s="176"/>
    </row>
    <row r="38" spans="2:16" s="3" customFormat="1" ht="15.75" customHeight="1">
      <c r="B38" s="2">
        <v>32</v>
      </c>
      <c r="C38" s="38" t="str">
        <f>IF(นักเรียน!C37="","",นักเรียน!C37)</f>
        <v/>
      </c>
      <c r="D38" s="189" t="str">
        <f>IF(นักเรียน!D37="","",นักเรียน!D37)</f>
        <v/>
      </c>
      <c r="E38" s="281" t="str">
        <f>ครูประเมินนักเรียน!BK41</f>
        <v/>
      </c>
      <c r="F38" s="281" t="str">
        <f>นักเรียนประเมินตนเอง!DD38</f>
        <v/>
      </c>
      <c r="G38" s="281" t="str">
        <f t="shared" si="2"/>
        <v/>
      </c>
      <c r="H38" s="171" t="str">
        <f t="shared" si="0"/>
        <v/>
      </c>
      <c r="I38" s="171" t="str">
        <f t="shared" si="1"/>
        <v/>
      </c>
      <c r="J38" s="176"/>
      <c r="K38" s="176"/>
      <c r="L38" s="176"/>
      <c r="M38" s="176"/>
      <c r="N38" s="176"/>
      <c r="O38" s="176"/>
      <c r="P38" s="176"/>
    </row>
    <row r="39" spans="2:16" s="3" customFormat="1" ht="15.75" customHeight="1">
      <c r="B39" s="2">
        <v>33</v>
      </c>
      <c r="C39" s="38" t="str">
        <f>IF(นักเรียน!C38="","",นักเรียน!C38)</f>
        <v/>
      </c>
      <c r="D39" s="189" t="str">
        <f>IF(นักเรียน!D38="","",นักเรียน!D38)</f>
        <v/>
      </c>
      <c r="E39" s="281" t="str">
        <f>ครูประเมินนักเรียน!BK42</f>
        <v/>
      </c>
      <c r="F39" s="281" t="str">
        <f>นักเรียนประเมินตนเอง!DD39</f>
        <v/>
      </c>
      <c r="G39" s="281" t="str">
        <f t="shared" si="2"/>
        <v/>
      </c>
      <c r="H39" s="171" t="str">
        <f t="shared" si="0"/>
        <v/>
      </c>
      <c r="I39" s="171" t="str">
        <f t="shared" si="1"/>
        <v/>
      </c>
      <c r="J39" s="176"/>
      <c r="K39" s="176"/>
      <c r="L39" s="176"/>
      <c r="M39" s="176"/>
      <c r="N39" s="176"/>
      <c r="O39" s="176"/>
      <c r="P39" s="176"/>
    </row>
    <row r="40" spans="2:16" s="3" customFormat="1" ht="15.75" customHeight="1">
      <c r="B40" s="2">
        <v>34</v>
      </c>
      <c r="C40" s="38" t="str">
        <f>IF(นักเรียน!C39="","",นักเรียน!C39)</f>
        <v/>
      </c>
      <c r="D40" s="189" t="str">
        <f>IF(นักเรียน!D39="","",นักเรียน!D39)</f>
        <v/>
      </c>
      <c r="E40" s="281" t="str">
        <f>ครูประเมินนักเรียน!BK43</f>
        <v/>
      </c>
      <c r="F40" s="281" t="str">
        <f>นักเรียนประเมินตนเอง!DD40</f>
        <v/>
      </c>
      <c r="G40" s="281" t="str">
        <f t="shared" si="2"/>
        <v/>
      </c>
      <c r="H40" s="171" t="str">
        <f t="shared" si="0"/>
        <v/>
      </c>
      <c r="I40" s="171" t="str">
        <f t="shared" si="1"/>
        <v/>
      </c>
      <c r="J40" s="176"/>
      <c r="K40" s="176"/>
      <c r="L40" s="176"/>
      <c r="M40" s="176"/>
      <c r="N40" s="176"/>
      <c r="O40" s="176"/>
      <c r="P40" s="176"/>
    </row>
    <row r="41" spans="2:16" s="3" customFormat="1" ht="15.75" customHeight="1">
      <c r="B41" s="2">
        <v>35</v>
      </c>
      <c r="C41" s="38" t="str">
        <f>IF(นักเรียน!C40="","",นักเรียน!C40)</f>
        <v/>
      </c>
      <c r="D41" s="189" t="str">
        <f>IF(นักเรียน!D40="","",นักเรียน!D40)</f>
        <v/>
      </c>
      <c r="E41" s="281" t="str">
        <f>ครูประเมินนักเรียน!BK44</f>
        <v/>
      </c>
      <c r="F41" s="281" t="str">
        <f>นักเรียนประเมินตนเอง!DD41</f>
        <v/>
      </c>
      <c r="G41" s="281" t="str">
        <f t="shared" si="2"/>
        <v/>
      </c>
      <c r="H41" s="171" t="str">
        <f t="shared" si="0"/>
        <v/>
      </c>
      <c r="I41" s="171" t="str">
        <f t="shared" si="1"/>
        <v/>
      </c>
      <c r="J41" s="176"/>
      <c r="K41" s="176"/>
      <c r="L41" s="176"/>
      <c r="M41" s="176"/>
      <c r="N41" s="176"/>
      <c r="O41" s="176"/>
      <c r="P41" s="176"/>
    </row>
    <row r="42" spans="2:16" s="3" customFormat="1" ht="15.75" customHeight="1">
      <c r="B42" s="2">
        <v>36</v>
      </c>
      <c r="C42" s="38" t="str">
        <f>IF(นักเรียน!C41="","",นักเรียน!C41)</f>
        <v/>
      </c>
      <c r="D42" s="189" t="str">
        <f>IF(นักเรียน!D41="","",นักเรียน!D41)</f>
        <v/>
      </c>
      <c r="E42" s="281" t="str">
        <f>ครูประเมินนักเรียน!BK45</f>
        <v/>
      </c>
      <c r="F42" s="281" t="str">
        <f>นักเรียนประเมินตนเอง!DD42</f>
        <v/>
      </c>
      <c r="G42" s="281" t="str">
        <f t="shared" si="2"/>
        <v/>
      </c>
      <c r="H42" s="171" t="str">
        <f t="shared" si="0"/>
        <v/>
      </c>
      <c r="I42" s="171" t="str">
        <f t="shared" si="1"/>
        <v/>
      </c>
      <c r="J42" s="176"/>
      <c r="K42" s="176"/>
      <c r="L42" s="176"/>
      <c r="M42" s="176"/>
      <c r="N42" s="176"/>
      <c r="O42" s="176"/>
      <c r="P42" s="176"/>
    </row>
    <row r="43" spans="2:16" s="3" customFormat="1" ht="15.75" customHeight="1">
      <c r="B43" s="2">
        <v>37</v>
      </c>
      <c r="C43" s="38" t="str">
        <f>IF(นักเรียน!C42="","",นักเรียน!C42)</f>
        <v/>
      </c>
      <c r="D43" s="189" t="str">
        <f>IF(นักเรียน!D42="","",นักเรียน!D42)</f>
        <v/>
      </c>
      <c r="E43" s="281" t="str">
        <f>ครูประเมินนักเรียน!BK46</f>
        <v/>
      </c>
      <c r="F43" s="281" t="str">
        <f>นักเรียนประเมินตนเอง!DD43</f>
        <v/>
      </c>
      <c r="G43" s="281" t="str">
        <f t="shared" si="2"/>
        <v/>
      </c>
      <c r="H43" s="171" t="str">
        <f t="shared" si="0"/>
        <v/>
      </c>
      <c r="I43" s="171" t="str">
        <f t="shared" si="1"/>
        <v/>
      </c>
      <c r="J43" s="176"/>
      <c r="K43" s="176"/>
      <c r="L43" s="176"/>
      <c r="M43" s="176"/>
      <c r="N43" s="176"/>
      <c r="O43" s="176"/>
      <c r="P43" s="176"/>
    </row>
    <row r="44" spans="2:16" s="4" customFormat="1" ht="15.75" customHeight="1">
      <c r="B44" s="2">
        <v>38</v>
      </c>
      <c r="C44" s="38" t="str">
        <f>IF(นักเรียน!C43="","",นักเรียน!C43)</f>
        <v/>
      </c>
      <c r="D44" s="189" t="str">
        <f>IF(นักเรียน!D43="","",นักเรียน!D43)</f>
        <v/>
      </c>
      <c r="E44" s="281" t="str">
        <f>ครูประเมินนักเรียน!BK47</f>
        <v/>
      </c>
      <c r="F44" s="281" t="str">
        <f>นักเรียนประเมินตนเอง!DD44</f>
        <v/>
      </c>
      <c r="G44" s="281" t="str">
        <f t="shared" si="2"/>
        <v/>
      </c>
      <c r="H44" s="171" t="str">
        <f t="shared" si="0"/>
        <v/>
      </c>
      <c r="I44" s="171" t="str">
        <f t="shared" si="1"/>
        <v/>
      </c>
      <c r="J44" s="177"/>
      <c r="K44" s="177"/>
      <c r="L44" s="177"/>
      <c r="M44" s="177"/>
      <c r="N44" s="177"/>
      <c r="O44" s="177"/>
      <c r="P44" s="177"/>
    </row>
    <row r="45" spans="2:16" s="4" customFormat="1" ht="15.75" customHeight="1">
      <c r="B45" s="2">
        <v>39</v>
      </c>
      <c r="C45" s="38" t="str">
        <f>IF(นักเรียน!C44="","",นักเรียน!C44)</f>
        <v/>
      </c>
      <c r="D45" s="189" t="str">
        <f>IF(นักเรียน!D44="","",นักเรียน!D44)</f>
        <v/>
      </c>
      <c r="E45" s="281" t="str">
        <f>ครูประเมินนักเรียน!BK48</f>
        <v/>
      </c>
      <c r="F45" s="281" t="str">
        <f>นักเรียนประเมินตนเอง!DD45</f>
        <v/>
      </c>
      <c r="G45" s="281" t="str">
        <f t="shared" si="2"/>
        <v/>
      </c>
      <c r="H45" s="171" t="str">
        <f t="shared" si="0"/>
        <v/>
      </c>
      <c r="I45" s="171" t="str">
        <f t="shared" si="1"/>
        <v/>
      </c>
      <c r="J45" s="177"/>
      <c r="K45" s="177"/>
      <c r="L45" s="177"/>
      <c r="M45" s="177"/>
      <c r="N45" s="177"/>
      <c r="O45" s="177"/>
      <c r="P45" s="177"/>
    </row>
    <row r="46" spans="2:16" s="4" customFormat="1" ht="15.75" customHeight="1">
      <c r="B46" s="2">
        <v>40</v>
      </c>
      <c r="C46" s="38" t="str">
        <f>IF(นักเรียน!C45="","",นักเรียน!C45)</f>
        <v/>
      </c>
      <c r="D46" s="189" t="str">
        <f>IF(นักเรียน!D45="","",นักเรียน!D45)</f>
        <v/>
      </c>
      <c r="E46" s="281" t="str">
        <f>ครูประเมินนักเรียน!BK49</f>
        <v/>
      </c>
      <c r="F46" s="281" t="str">
        <f>นักเรียนประเมินตนเอง!DD46</f>
        <v/>
      </c>
      <c r="G46" s="281" t="str">
        <f t="shared" si="2"/>
        <v/>
      </c>
      <c r="H46" s="171" t="str">
        <f t="shared" si="0"/>
        <v/>
      </c>
      <c r="I46" s="171" t="str">
        <f t="shared" si="1"/>
        <v/>
      </c>
      <c r="J46" s="177"/>
      <c r="K46" s="177"/>
      <c r="L46" s="177"/>
      <c r="M46" s="177"/>
      <c r="N46" s="177"/>
      <c r="O46" s="177"/>
      <c r="P46" s="177"/>
    </row>
    <row r="47" spans="2:16" s="4" customFormat="1" ht="15.75" customHeight="1">
      <c r="B47" s="2">
        <v>41</v>
      </c>
      <c r="C47" s="38" t="str">
        <f>IF(นักเรียน!C46="","",นักเรียน!C46)</f>
        <v/>
      </c>
      <c r="D47" s="189" t="str">
        <f>IF(นักเรียน!D46="","",นักเรียน!D46)</f>
        <v/>
      </c>
      <c r="E47" s="281" t="str">
        <f>ครูประเมินนักเรียน!BK50</f>
        <v/>
      </c>
      <c r="F47" s="281" t="str">
        <f>นักเรียนประเมินตนเอง!DD47</f>
        <v/>
      </c>
      <c r="G47" s="281" t="str">
        <f t="shared" si="2"/>
        <v/>
      </c>
      <c r="H47" s="171" t="str">
        <f t="shared" si="0"/>
        <v/>
      </c>
      <c r="I47" s="171" t="str">
        <f t="shared" si="1"/>
        <v/>
      </c>
      <c r="J47" s="177"/>
      <c r="K47" s="177"/>
      <c r="L47" s="177"/>
      <c r="M47" s="177"/>
      <c r="N47" s="177"/>
      <c r="O47" s="177"/>
      <c r="P47" s="177"/>
    </row>
    <row r="48" spans="2:16" s="4" customFormat="1" ht="15.75" customHeight="1">
      <c r="B48" s="2">
        <v>42</v>
      </c>
      <c r="C48" s="38" t="str">
        <f>IF(นักเรียน!C47="","",นักเรียน!C47)</f>
        <v/>
      </c>
      <c r="D48" s="189" t="str">
        <f>IF(นักเรียน!D47="","",นักเรียน!D47)</f>
        <v/>
      </c>
      <c r="E48" s="281" t="str">
        <f>ครูประเมินนักเรียน!BK51</f>
        <v/>
      </c>
      <c r="F48" s="281" t="str">
        <f>นักเรียนประเมินตนเอง!DD48</f>
        <v/>
      </c>
      <c r="G48" s="281" t="str">
        <f t="shared" si="2"/>
        <v/>
      </c>
      <c r="H48" s="171" t="str">
        <f t="shared" si="0"/>
        <v/>
      </c>
      <c r="I48" s="171" t="str">
        <f t="shared" si="1"/>
        <v/>
      </c>
      <c r="J48" s="177"/>
      <c r="K48" s="177"/>
      <c r="L48" s="177"/>
      <c r="M48" s="177"/>
      <c r="N48" s="177"/>
      <c r="O48" s="177"/>
      <c r="P48" s="177"/>
    </row>
    <row r="49" spans="2:16" s="4" customFormat="1" ht="15.75" customHeight="1">
      <c r="B49" s="2">
        <v>43</v>
      </c>
      <c r="C49" s="38" t="str">
        <f>IF(นักเรียน!C48="","",นักเรียน!C48)</f>
        <v/>
      </c>
      <c r="D49" s="189" t="str">
        <f>IF(นักเรียน!D48="","",นักเรียน!D48)</f>
        <v/>
      </c>
      <c r="E49" s="281" t="str">
        <f>ครูประเมินนักเรียน!BK52</f>
        <v/>
      </c>
      <c r="F49" s="281" t="str">
        <f>นักเรียนประเมินตนเอง!DD49</f>
        <v/>
      </c>
      <c r="G49" s="281" t="str">
        <f t="shared" si="2"/>
        <v/>
      </c>
      <c r="H49" s="171" t="str">
        <f t="shared" si="0"/>
        <v/>
      </c>
      <c r="I49" s="171" t="str">
        <f t="shared" si="1"/>
        <v/>
      </c>
      <c r="J49" s="177"/>
      <c r="K49" s="177"/>
      <c r="L49" s="177"/>
      <c r="M49" s="177"/>
      <c r="N49" s="177"/>
      <c r="O49" s="177"/>
      <c r="P49" s="177"/>
    </row>
    <row r="50" spans="2:16" s="4" customFormat="1" ht="15.75" customHeight="1">
      <c r="B50" s="2">
        <v>44</v>
      </c>
      <c r="C50" s="38" t="str">
        <f>IF(นักเรียน!C49="","",นักเรียน!C49)</f>
        <v/>
      </c>
      <c r="D50" s="189" t="str">
        <f>IF(นักเรียน!D49="","",นักเรียน!D49)</f>
        <v/>
      </c>
      <c r="E50" s="281" t="str">
        <f>ครูประเมินนักเรียน!BK53</f>
        <v/>
      </c>
      <c r="F50" s="281" t="str">
        <f>นักเรียนประเมินตนเอง!DD50</f>
        <v/>
      </c>
      <c r="G50" s="281" t="str">
        <f t="shared" si="2"/>
        <v/>
      </c>
      <c r="H50" s="171" t="str">
        <f t="shared" si="0"/>
        <v/>
      </c>
      <c r="I50" s="171" t="str">
        <f t="shared" si="1"/>
        <v/>
      </c>
      <c r="J50" s="177"/>
      <c r="K50" s="177"/>
      <c r="L50" s="177"/>
      <c r="M50" s="177"/>
      <c r="N50" s="177"/>
      <c r="O50" s="177"/>
      <c r="P50" s="177"/>
    </row>
    <row r="51" spans="2:16" s="4" customFormat="1" ht="15.75" customHeight="1">
      <c r="B51" s="2">
        <v>45</v>
      </c>
      <c r="C51" s="38" t="str">
        <f>IF(นักเรียน!C50="","",นักเรียน!C50)</f>
        <v/>
      </c>
      <c r="D51" s="189" t="str">
        <f>IF(นักเรียน!D50="","",นักเรียน!D50)</f>
        <v/>
      </c>
      <c r="E51" s="281" t="str">
        <f>ครูประเมินนักเรียน!BK54</f>
        <v/>
      </c>
      <c r="F51" s="281" t="str">
        <f>นักเรียนประเมินตนเอง!DD51</f>
        <v/>
      </c>
      <c r="G51" s="281" t="str">
        <f t="shared" si="2"/>
        <v/>
      </c>
      <c r="H51" s="171" t="str">
        <f t="shared" si="0"/>
        <v/>
      </c>
      <c r="I51" s="171" t="str">
        <f t="shared" si="1"/>
        <v/>
      </c>
      <c r="J51" s="177"/>
      <c r="K51" s="177"/>
      <c r="L51" s="177"/>
      <c r="M51" s="177"/>
      <c r="N51" s="177"/>
      <c r="O51" s="177"/>
      <c r="P51" s="177"/>
    </row>
    <row r="52" spans="2:16" s="163" customFormat="1" ht="15.75" customHeight="1">
      <c r="J52" s="177"/>
      <c r="K52" s="177"/>
      <c r="L52" s="177"/>
      <c r="M52" s="177"/>
      <c r="N52" s="177"/>
      <c r="O52" s="177"/>
      <c r="P52" s="177"/>
    </row>
    <row r="53" spans="2:16" s="164" customFormat="1">
      <c r="G53" s="279"/>
      <c r="J53" s="175"/>
      <c r="K53" s="175"/>
      <c r="L53" s="175"/>
      <c r="M53" s="175"/>
      <c r="N53" s="175"/>
      <c r="O53" s="175"/>
      <c r="P53" s="175"/>
    </row>
    <row r="54" spans="2:16" s="164" customFormat="1">
      <c r="G54" s="279"/>
      <c r="J54" s="175"/>
      <c r="K54" s="175"/>
      <c r="L54" s="175"/>
      <c r="M54" s="175"/>
      <c r="N54" s="175"/>
      <c r="O54" s="175"/>
      <c r="P54" s="175"/>
    </row>
    <row r="55" spans="2:16" s="164" customFormat="1">
      <c r="G55" s="279"/>
      <c r="J55" s="175"/>
      <c r="K55" s="175"/>
      <c r="L55" s="175"/>
      <c r="M55" s="175"/>
      <c r="N55" s="175"/>
      <c r="O55" s="175"/>
      <c r="P55" s="175"/>
    </row>
    <row r="56" spans="2:16" s="164" customFormat="1">
      <c r="G56" s="279"/>
      <c r="J56" s="175"/>
      <c r="K56" s="175"/>
      <c r="L56" s="175"/>
      <c r="M56" s="175"/>
      <c r="N56" s="175"/>
      <c r="O56" s="175"/>
      <c r="P56" s="175"/>
    </row>
    <row r="57" spans="2:16" s="164" customFormat="1">
      <c r="G57" s="279"/>
      <c r="J57" s="175"/>
      <c r="K57" s="175"/>
      <c r="L57" s="175"/>
      <c r="M57" s="175"/>
      <c r="N57" s="175"/>
      <c r="O57" s="175"/>
      <c r="P57" s="175"/>
    </row>
    <row r="58" spans="2:16" s="164" customFormat="1">
      <c r="G58" s="279"/>
      <c r="J58" s="175"/>
      <c r="K58" s="175"/>
      <c r="L58" s="175"/>
      <c r="M58" s="175"/>
      <c r="N58" s="175"/>
      <c r="O58" s="175"/>
      <c r="P58" s="175"/>
    </row>
    <row r="59" spans="2:16" s="164" customFormat="1">
      <c r="G59" s="279"/>
      <c r="J59" s="175"/>
      <c r="K59" s="175"/>
      <c r="L59" s="175"/>
      <c r="M59" s="175"/>
      <c r="N59" s="175"/>
      <c r="O59" s="175"/>
      <c r="P59" s="175"/>
    </row>
    <row r="60" spans="2:16" s="164" customFormat="1">
      <c r="G60" s="279"/>
      <c r="J60" s="175"/>
      <c r="K60" s="175"/>
      <c r="L60" s="175"/>
      <c r="M60" s="175"/>
      <c r="N60" s="175"/>
      <c r="O60" s="175"/>
      <c r="P60" s="175"/>
    </row>
    <row r="61" spans="2:16" s="164" customFormat="1">
      <c r="G61" s="279"/>
      <c r="J61" s="175"/>
      <c r="K61" s="175"/>
      <c r="L61" s="175"/>
      <c r="M61" s="175"/>
      <c r="N61" s="175"/>
      <c r="O61" s="175"/>
      <c r="P61" s="175"/>
    </row>
    <row r="62" spans="2:16" s="164" customFormat="1">
      <c r="G62" s="279"/>
      <c r="J62" s="175"/>
      <c r="K62" s="175"/>
      <c r="L62" s="175"/>
      <c r="M62" s="175"/>
      <c r="N62" s="175"/>
      <c r="O62" s="175"/>
      <c r="P62" s="175"/>
    </row>
    <row r="63" spans="2:16" s="164" customFormat="1">
      <c r="G63" s="279"/>
      <c r="J63" s="175"/>
      <c r="K63" s="175"/>
      <c r="L63" s="175"/>
      <c r="M63" s="175"/>
      <c r="N63" s="175"/>
      <c r="O63" s="175"/>
      <c r="P63" s="175"/>
    </row>
    <row r="64" spans="2:16" s="164" customFormat="1">
      <c r="G64" s="279"/>
      <c r="J64" s="175"/>
      <c r="K64" s="175"/>
      <c r="L64" s="175"/>
      <c r="M64" s="175"/>
      <c r="N64" s="175"/>
      <c r="O64" s="175"/>
      <c r="P64" s="175"/>
    </row>
    <row r="65" spans="7:16" s="164" customFormat="1">
      <c r="G65" s="279"/>
      <c r="J65" s="175"/>
      <c r="K65" s="175"/>
      <c r="L65" s="175"/>
      <c r="M65" s="175"/>
      <c r="N65" s="175"/>
      <c r="O65" s="175"/>
      <c r="P65" s="175"/>
    </row>
    <row r="66" spans="7:16" s="164" customFormat="1">
      <c r="G66" s="279"/>
      <c r="J66" s="175"/>
      <c r="K66" s="175"/>
      <c r="L66" s="175"/>
      <c r="M66" s="175"/>
      <c r="N66" s="175"/>
      <c r="O66" s="175"/>
      <c r="P66" s="175"/>
    </row>
    <row r="67" spans="7:16" s="164" customFormat="1">
      <c r="G67" s="279"/>
      <c r="J67" s="175"/>
      <c r="K67" s="175"/>
      <c r="L67" s="175"/>
      <c r="M67" s="175"/>
      <c r="N67" s="175"/>
      <c r="O67" s="175"/>
      <c r="P67" s="175"/>
    </row>
    <row r="68" spans="7:16" s="164" customFormat="1">
      <c r="G68" s="279"/>
      <c r="J68" s="175"/>
      <c r="K68" s="175"/>
      <c r="L68" s="175"/>
      <c r="M68" s="175"/>
      <c r="N68" s="175"/>
      <c r="O68" s="175"/>
      <c r="P68" s="175"/>
    </row>
    <row r="69" spans="7:16" s="164" customFormat="1">
      <c r="G69" s="279"/>
      <c r="J69" s="175"/>
      <c r="K69" s="175"/>
      <c r="L69" s="175"/>
      <c r="M69" s="175"/>
      <c r="N69" s="175"/>
      <c r="O69" s="175"/>
      <c r="P69" s="175"/>
    </row>
    <row r="70" spans="7:16" s="164" customFormat="1">
      <c r="G70" s="279"/>
      <c r="J70" s="175"/>
      <c r="K70" s="175"/>
      <c r="L70" s="175"/>
      <c r="M70" s="175"/>
      <c r="N70" s="175"/>
      <c r="O70" s="175"/>
      <c r="P70" s="175"/>
    </row>
    <row r="71" spans="7:16" s="164" customFormat="1">
      <c r="G71" s="279"/>
      <c r="J71" s="175"/>
      <c r="K71" s="175"/>
      <c r="L71" s="175"/>
      <c r="M71" s="175"/>
      <c r="N71" s="175"/>
      <c r="O71" s="175"/>
      <c r="P71" s="175"/>
    </row>
    <row r="72" spans="7:16" s="164" customFormat="1">
      <c r="G72" s="279"/>
      <c r="J72" s="175"/>
      <c r="K72" s="175"/>
      <c r="L72" s="175"/>
      <c r="M72" s="175"/>
      <c r="N72" s="175"/>
      <c r="O72" s="175"/>
      <c r="P72" s="175"/>
    </row>
    <row r="73" spans="7:16" s="164" customFormat="1">
      <c r="G73" s="279"/>
      <c r="J73" s="175"/>
      <c r="K73" s="175"/>
      <c r="L73" s="175"/>
      <c r="M73" s="175"/>
      <c r="N73" s="175"/>
      <c r="O73" s="175"/>
      <c r="P73" s="175"/>
    </row>
    <row r="74" spans="7:16" s="164" customFormat="1">
      <c r="G74" s="279"/>
      <c r="J74" s="175"/>
      <c r="K74" s="175"/>
      <c r="L74" s="175"/>
      <c r="M74" s="175"/>
      <c r="N74" s="175"/>
      <c r="O74" s="175"/>
      <c r="P74" s="175"/>
    </row>
    <row r="75" spans="7:16" s="164" customFormat="1">
      <c r="G75" s="279"/>
      <c r="J75" s="175"/>
      <c r="K75" s="175"/>
      <c r="L75" s="175"/>
      <c r="M75" s="175"/>
      <c r="N75" s="175"/>
      <c r="O75" s="175"/>
      <c r="P75" s="175"/>
    </row>
    <row r="76" spans="7:16" s="164" customFormat="1">
      <c r="G76" s="279"/>
      <c r="J76" s="175"/>
      <c r="K76" s="175"/>
      <c r="L76" s="175"/>
      <c r="M76" s="175"/>
      <c r="N76" s="175"/>
      <c r="O76" s="175"/>
      <c r="P76" s="175"/>
    </row>
    <row r="77" spans="7:16" s="164" customFormat="1">
      <c r="G77" s="279"/>
      <c r="J77" s="175"/>
      <c r="K77" s="175"/>
      <c r="L77" s="175"/>
      <c r="M77" s="175"/>
      <c r="N77" s="175"/>
      <c r="O77" s="175"/>
      <c r="P77" s="175"/>
    </row>
  </sheetData>
  <sheetProtection password="CF03" sheet="1" objects="1" scenarios="1"/>
  <mergeCells count="15">
    <mergeCell ref="K14:O15"/>
    <mergeCell ref="K16:M16"/>
    <mergeCell ref="K4:O5"/>
    <mergeCell ref="E5:E6"/>
    <mergeCell ref="F5:F6"/>
    <mergeCell ref="G5:G6"/>
    <mergeCell ref="H5:H6"/>
    <mergeCell ref="I5:I6"/>
    <mergeCell ref="K6:M6"/>
    <mergeCell ref="D1:I1"/>
    <mergeCell ref="E2:I2"/>
    <mergeCell ref="B4:B6"/>
    <mergeCell ref="C4:C6"/>
    <mergeCell ref="D4:D6"/>
    <mergeCell ref="E4:I4"/>
  </mergeCells>
  <printOptions horizontalCentered="1"/>
  <pageMargins left="0.51181102362204722" right="0.31496062992125984" top="0.35433070866141736" bottom="0.15748031496062992" header="0.11811023622047245" footer="0.11811023622047245"/>
  <pageSetup paperSize="9" scale="90" orientation="portrait" blackAndWhite="1" horizontalDpi="4294967293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แผ่นงาน</vt:lpstr>
      </vt:variant>
      <vt:variant>
        <vt:i4>23</vt:i4>
      </vt:variant>
      <vt:variant>
        <vt:lpstr>ช่วงที่มีชื่อ</vt:lpstr>
      </vt:variant>
      <vt:variant>
        <vt:i4>49</vt:i4>
      </vt:variant>
    </vt:vector>
  </HeadingPairs>
  <TitlesOfParts>
    <vt:vector size="72" baseType="lpstr">
      <vt:lpstr>บันทึกข้อความ</vt:lpstr>
      <vt:lpstr>นักเรียน</vt:lpstr>
      <vt:lpstr>เกณฑ์</vt:lpstr>
      <vt:lpstr>ครูประเมินนักเรียน</vt:lpstr>
      <vt:lpstr>นักเรียนประเมินตนเอง</vt:lpstr>
      <vt:lpstr>สมรรถนะ_1</vt:lpstr>
      <vt:lpstr>สมรรถนะ_1 (2)</vt:lpstr>
      <vt:lpstr>สมรรถนะ_2</vt:lpstr>
      <vt:lpstr>สมรรถนะ_3</vt:lpstr>
      <vt:lpstr>สมรรถนะ_4</vt:lpstr>
      <vt:lpstr>สมรรถนะ_5</vt:lpstr>
      <vt:lpstr>สมรรถนะ_22</vt:lpstr>
      <vt:lpstr>สมรรถนะ_33</vt:lpstr>
      <vt:lpstr>สมรรถนะ_44</vt:lpstr>
      <vt:lpstr>สมรรถนะ_55</vt:lpstr>
      <vt:lpstr>สรุปผลสมรรถนะ</vt:lpstr>
      <vt:lpstr>list</vt:lpstr>
      <vt:lpstr>แบบประเมิน1</vt:lpstr>
      <vt:lpstr>สมรรถนะ</vt:lpstr>
      <vt:lpstr>แบบประเมินold</vt:lpstr>
      <vt:lpstr>แบบประเมิน2</vt:lpstr>
      <vt:lpstr>เกณฑ์_Rubric</vt:lpstr>
      <vt:lpstr>สรุปรวม รร</vt:lpstr>
      <vt:lpstr>edu_years</vt:lpstr>
      <vt:lpstr>grade</vt:lpstr>
      <vt:lpstr>grade1</vt:lpstr>
      <vt:lpstr>gradecompmode</vt:lpstr>
      <vt:lpstr>gradecomptotal</vt:lpstr>
      <vt:lpstr>เกณฑ์!gradeforcomp</vt:lpstr>
      <vt:lpstr>'สมรรถนะ_1 (2)'!gradeforcomp</vt:lpstr>
      <vt:lpstr>สมรรถนะ_2!gradeforcomp</vt:lpstr>
      <vt:lpstr>สมรรถนะ_3!gradeforcomp</vt:lpstr>
      <vt:lpstr>สมรรถนะ_4!gradeforcomp</vt:lpstr>
      <vt:lpstr>สมรรถนะ_5!gradeforcomp</vt:lpstr>
      <vt:lpstr>gradeforcomp</vt:lpstr>
      <vt:lpstr>เกณฑ์_Rubric!Print_Area</vt:lpstr>
      <vt:lpstr>ครูประเมินนักเรียน!Print_Area</vt:lpstr>
      <vt:lpstr>นักเรียน!Print_Area</vt:lpstr>
      <vt:lpstr>นักเรียนประเมินตนเอง!Print_Area</vt:lpstr>
      <vt:lpstr>บันทึกข้อความ!Print_Area</vt:lpstr>
      <vt:lpstr>แบบประเมิน1!Print_Area</vt:lpstr>
      <vt:lpstr>แบบประเมิน2!Print_Area</vt:lpstr>
      <vt:lpstr>แบบประเมินold!Print_Area</vt:lpstr>
      <vt:lpstr>สมรรถนะ!Print_Area</vt:lpstr>
      <vt:lpstr>สมรรถนะ_1!Print_Area</vt:lpstr>
      <vt:lpstr>'สมรรถนะ_1 (2)'!Print_Area</vt:lpstr>
      <vt:lpstr>สมรรถนะ_2!Print_Area</vt:lpstr>
      <vt:lpstr>สมรรถนะ_22!Print_Area</vt:lpstr>
      <vt:lpstr>สมรรถนะ_3!Print_Area</vt:lpstr>
      <vt:lpstr>สมรรถนะ_33!Print_Area</vt:lpstr>
      <vt:lpstr>สมรรถนะ_4!Print_Area</vt:lpstr>
      <vt:lpstr>สมรรถนะ_44!Print_Area</vt:lpstr>
      <vt:lpstr>สมรรถนะ_5!Print_Area</vt:lpstr>
      <vt:lpstr>สมรรถนะ_55!Print_Area</vt:lpstr>
      <vt:lpstr>สรุปผลสมรรถนะ!Print_Area</vt:lpstr>
      <vt:lpstr>'สรุปรวม รร'!Print_Area</vt:lpstr>
      <vt:lpstr>ครูประเมินนักเรียน!Print_Titles</vt:lpstr>
      <vt:lpstr>นักเรียน!Print_Titles</vt:lpstr>
      <vt:lpstr>นักเรียนประเมินตนเอง!Print_Titles</vt:lpstr>
      <vt:lpstr>แบบประเมิน1!Print_Titles</vt:lpstr>
      <vt:lpstr>สมรรถนะ!Print_Titles</vt:lpstr>
      <vt:lpstr>สมรรถนะ_1!Print_Titles</vt:lpstr>
      <vt:lpstr>'สมรรถนะ_1 (2)'!Print_Titles</vt:lpstr>
      <vt:lpstr>สมรรถนะ_2!Print_Titles</vt:lpstr>
      <vt:lpstr>สมรรถนะ_22!Print_Titles</vt:lpstr>
      <vt:lpstr>สมรรถนะ_3!Print_Titles</vt:lpstr>
      <vt:lpstr>สมรรถนะ_33!Print_Titles</vt:lpstr>
      <vt:lpstr>สมรรถนะ_4!Print_Titles</vt:lpstr>
      <vt:lpstr>สมรรถนะ_44!Print_Titles</vt:lpstr>
      <vt:lpstr>สมรรถนะ_5!Print_Titles</vt:lpstr>
      <vt:lpstr>สมรรถนะ_55!Print_Titles</vt:lpstr>
      <vt:lpstr>typecomp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qq</dc:creator>
  <cp:lastModifiedBy>Corporate Edition</cp:lastModifiedBy>
  <cp:lastPrinted>2016-02-13T06:18:19Z</cp:lastPrinted>
  <dcterms:created xsi:type="dcterms:W3CDTF">2012-04-02T23:03:56Z</dcterms:created>
  <dcterms:modified xsi:type="dcterms:W3CDTF">2016-02-15T09:34:38Z</dcterms:modified>
</cp:coreProperties>
</file>